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EJ ИТОГ ДЛЯ САЙТА" sheetId="1" r:id="rId1"/>
  </sheets>
  <definedNames>
    <definedName name="_xlnm._FilterDatabase" localSheetId="0" hidden="1">'EJ ИТОГ ДЛЯ САЙТА'!$A$5:$BE$96</definedName>
  </definedNames>
  <calcPr calcId="145621"/>
</workbook>
</file>

<file path=xl/calcChain.xml><?xml version="1.0" encoding="utf-8"?>
<calcChain xmlns="http://schemas.openxmlformats.org/spreadsheetml/2006/main">
  <c r="AS96" i="1" l="1"/>
  <c r="AT96" i="1" s="1"/>
  <c r="AP96" i="1"/>
  <c r="AQ96" i="1" s="1"/>
  <c r="AM96" i="1"/>
  <c r="AN96" i="1" s="1"/>
  <c r="AJ96" i="1"/>
  <c r="AH96" i="1"/>
  <c r="AD96" i="1"/>
  <c r="AE96" i="1" s="1"/>
  <c r="AB96" i="1"/>
  <c r="Z96" i="1"/>
  <c r="V96" i="1"/>
  <c r="W96" i="1" s="1"/>
  <c r="S96" i="1"/>
  <c r="Q96" i="1"/>
  <c r="N96" i="1"/>
  <c r="J96" i="1"/>
  <c r="F96" i="1"/>
  <c r="AS95" i="1"/>
  <c r="AT95" i="1" s="1"/>
  <c r="AP95" i="1"/>
  <c r="AQ95" i="1" s="1"/>
  <c r="AM95" i="1"/>
  <c r="AN95" i="1" s="1"/>
  <c r="AJ95" i="1"/>
  <c r="AH95" i="1"/>
  <c r="AD95" i="1"/>
  <c r="AE95" i="1" s="1"/>
  <c r="AB95" i="1"/>
  <c r="Z95" i="1"/>
  <c r="V95" i="1"/>
  <c r="W95" i="1" s="1"/>
  <c r="S95" i="1"/>
  <c r="Q95" i="1"/>
  <c r="N95" i="1"/>
  <c r="J95" i="1"/>
  <c r="F95" i="1"/>
  <c r="AS94" i="1"/>
  <c r="AT94" i="1" s="1"/>
  <c r="AP94" i="1"/>
  <c r="AQ94" i="1" s="1"/>
  <c r="AM94" i="1"/>
  <c r="AN94" i="1" s="1"/>
  <c r="AU94" i="1" s="1"/>
  <c r="AJ94" i="1"/>
  <c r="AH94" i="1"/>
  <c r="AD94" i="1"/>
  <c r="AE94" i="1" s="1"/>
  <c r="AB94" i="1"/>
  <c r="Z94" i="1"/>
  <c r="V94" i="1"/>
  <c r="W94" i="1" s="1"/>
  <c r="S94" i="1"/>
  <c r="Q94" i="1"/>
  <c r="N94" i="1"/>
  <c r="J94" i="1"/>
  <c r="F94" i="1"/>
  <c r="AS93" i="1"/>
  <c r="AT93" i="1" s="1"/>
  <c r="AP93" i="1"/>
  <c r="AQ93" i="1" s="1"/>
  <c r="AM93" i="1"/>
  <c r="AN93" i="1" s="1"/>
  <c r="AJ93" i="1"/>
  <c r="AH93" i="1"/>
  <c r="AD93" i="1"/>
  <c r="AE93" i="1" s="1"/>
  <c r="AB93" i="1"/>
  <c r="Z93" i="1"/>
  <c r="W93" i="1"/>
  <c r="V93" i="1"/>
  <c r="S93" i="1"/>
  <c r="Q93" i="1"/>
  <c r="N93" i="1"/>
  <c r="J93" i="1"/>
  <c r="F93" i="1"/>
  <c r="X93" i="1" s="1"/>
  <c r="AS92" i="1"/>
  <c r="AT92" i="1" s="1"/>
  <c r="AP92" i="1"/>
  <c r="AQ92" i="1" s="1"/>
  <c r="AM92" i="1"/>
  <c r="AN92" i="1" s="1"/>
  <c r="AJ92" i="1"/>
  <c r="AH92" i="1"/>
  <c r="AE92" i="1"/>
  <c r="AD92" i="1"/>
  <c r="AB92" i="1"/>
  <c r="Z92" i="1"/>
  <c r="V92" i="1"/>
  <c r="W92" i="1" s="1"/>
  <c r="S92" i="1"/>
  <c r="Q92" i="1"/>
  <c r="N92" i="1"/>
  <c r="J92" i="1"/>
  <c r="X92" i="1" s="1"/>
  <c r="F92" i="1"/>
  <c r="AT91" i="1"/>
  <c r="AS91" i="1"/>
  <c r="AQ91" i="1"/>
  <c r="AP91" i="1"/>
  <c r="AN91" i="1"/>
  <c r="AU91" i="1" s="1"/>
  <c r="AM91" i="1"/>
  <c r="AJ91" i="1"/>
  <c r="AH91" i="1"/>
  <c r="AD91" i="1"/>
  <c r="AE91" i="1" s="1"/>
  <c r="AB91" i="1"/>
  <c r="Z91" i="1"/>
  <c r="AK91" i="1" s="1"/>
  <c r="V91" i="1"/>
  <c r="W91" i="1" s="1"/>
  <c r="N91" i="1"/>
  <c r="F91" i="1"/>
  <c r="AS90" i="1"/>
  <c r="AT90" i="1" s="1"/>
  <c r="AP90" i="1"/>
  <c r="AQ90" i="1" s="1"/>
  <c r="AM90" i="1"/>
  <c r="AN90" i="1" s="1"/>
  <c r="AU90" i="1" s="1"/>
  <c r="AJ90" i="1"/>
  <c r="AH90" i="1"/>
  <c r="AD90" i="1"/>
  <c r="AE90" i="1" s="1"/>
  <c r="AB90" i="1"/>
  <c r="Z90" i="1"/>
  <c r="W90" i="1"/>
  <c r="V90" i="1"/>
  <c r="S90" i="1"/>
  <c r="Q90" i="1"/>
  <c r="N90" i="1"/>
  <c r="J90" i="1"/>
  <c r="F90" i="1"/>
  <c r="X90" i="1" s="1"/>
  <c r="AS89" i="1"/>
  <c r="AT89" i="1" s="1"/>
  <c r="AP89" i="1"/>
  <c r="AQ89" i="1" s="1"/>
  <c r="AM89" i="1"/>
  <c r="AN89" i="1" s="1"/>
  <c r="AJ89" i="1"/>
  <c r="AH89" i="1"/>
  <c r="AE89" i="1"/>
  <c r="AD89" i="1"/>
  <c r="AB89" i="1"/>
  <c r="Z89" i="1"/>
  <c r="V89" i="1"/>
  <c r="W89" i="1" s="1"/>
  <c r="S89" i="1"/>
  <c r="Q89" i="1"/>
  <c r="N89" i="1"/>
  <c r="J89" i="1"/>
  <c r="F89" i="1"/>
  <c r="AT88" i="1"/>
  <c r="AS88" i="1"/>
  <c r="AQ88" i="1"/>
  <c r="AP88" i="1"/>
  <c r="AN88" i="1"/>
  <c r="AU88" i="1" s="1"/>
  <c r="AM88" i="1"/>
  <c r="AJ88" i="1"/>
  <c r="AH88" i="1"/>
  <c r="AD88" i="1"/>
  <c r="AE88" i="1" s="1"/>
  <c r="AB88" i="1"/>
  <c r="Z88" i="1"/>
  <c r="AK88" i="1" s="1"/>
  <c r="V88" i="1"/>
  <c r="W88" i="1" s="1"/>
  <c r="S88" i="1"/>
  <c r="Q88" i="1"/>
  <c r="N88" i="1"/>
  <c r="J88" i="1"/>
  <c r="F88" i="1"/>
  <c r="AS87" i="1"/>
  <c r="AT87" i="1" s="1"/>
  <c r="AP87" i="1"/>
  <c r="AQ87" i="1" s="1"/>
  <c r="AM87" i="1"/>
  <c r="AN87" i="1" s="1"/>
  <c r="AJ87" i="1"/>
  <c r="AH87" i="1"/>
  <c r="AD87" i="1"/>
  <c r="AE87" i="1" s="1"/>
  <c r="AB87" i="1"/>
  <c r="Z87" i="1"/>
  <c r="V87" i="1"/>
  <c r="W87" i="1" s="1"/>
  <c r="S87" i="1"/>
  <c r="Q87" i="1"/>
  <c r="N87" i="1"/>
  <c r="J87" i="1"/>
  <c r="F87" i="1"/>
  <c r="AS86" i="1"/>
  <c r="AT86" i="1" s="1"/>
  <c r="AP86" i="1"/>
  <c r="AQ86" i="1" s="1"/>
  <c r="AM86" i="1"/>
  <c r="AN86" i="1" s="1"/>
  <c r="AJ86" i="1"/>
  <c r="AH86" i="1"/>
  <c r="AD86" i="1"/>
  <c r="AE86" i="1" s="1"/>
  <c r="AB86" i="1"/>
  <c r="Z86" i="1"/>
  <c r="V86" i="1"/>
  <c r="W86" i="1" s="1"/>
  <c r="S86" i="1"/>
  <c r="Q86" i="1"/>
  <c r="N86" i="1"/>
  <c r="J86" i="1"/>
  <c r="F86" i="1"/>
  <c r="AS85" i="1"/>
  <c r="AT85" i="1" s="1"/>
  <c r="AP85" i="1"/>
  <c r="AQ85" i="1" s="1"/>
  <c r="AM85" i="1"/>
  <c r="AN85" i="1" s="1"/>
  <c r="AJ85" i="1"/>
  <c r="AH85" i="1"/>
  <c r="AD85" i="1"/>
  <c r="AE85" i="1" s="1"/>
  <c r="AB85" i="1"/>
  <c r="Z85" i="1"/>
  <c r="V85" i="1"/>
  <c r="W85" i="1" s="1"/>
  <c r="S85" i="1"/>
  <c r="Q85" i="1"/>
  <c r="N85" i="1"/>
  <c r="J85" i="1"/>
  <c r="F85" i="1"/>
  <c r="AS84" i="1"/>
  <c r="AT84" i="1" s="1"/>
  <c r="AP84" i="1"/>
  <c r="AQ84" i="1" s="1"/>
  <c r="AM84" i="1"/>
  <c r="AN84" i="1" s="1"/>
  <c r="AJ84" i="1"/>
  <c r="AH84" i="1"/>
  <c r="AD84" i="1"/>
  <c r="AE84" i="1" s="1"/>
  <c r="AB84" i="1"/>
  <c r="Z84" i="1"/>
  <c r="V84" i="1"/>
  <c r="W84" i="1" s="1"/>
  <c r="S84" i="1"/>
  <c r="Q84" i="1"/>
  <c r="N84" i="1"/>
  <c r="J84" i="1"/>
  <c r="F84" i="1"/>
  <c r="AS83" i="1"/>
  <c r="AT83" i="1" s="1"/>
  <c r="AP83" i="1"/>
  <c r="AQ83" i="1" s="1"/>
  <c r="AM83" i="1"/>
  <c r="AN83" i="1" s="1"/>
  <c r="AJ83" i="1"/>
  <c r="AH83" i="1"/>
  <c r="AD83" i="1"/>
  <c r="AE83" i="1" s="1"/>
  <c r="AB83" i="1"/>
  <c r="Z83" i="1"/>
  <c r="V83" i="1"/>
  <c r="W83" i="1" s="1"/>
  <c r="S83" i="1"/>
  <c r="Q83" i="1"/>
  <c r="N83" i="1"/>
  <c r="J83" i="1"/>
  <c r="F83" i="1"/>
  <c r="AS82" i="1"/>
  <c r="AT82" i="1" s="1"/>
  <c r="AP82" i="1"/>
  <c r="AQ82" i="1" s="1"/>
  <c r="AM82" i="1"/>
  <c r="AN82" i="1" s="1"/>
  <c r="AJ82" i="1"/>
  <c r="AH82" i="1"/>
  <c r="AD82" i="1"/>
  <c r="AE82" i="1" s="1"/>
  <c r="AB82" i="1"/>
  <c r="Z82" i="1"/>
  <c r="V82" i="1"/>
  <c r="W82" i="1" s="1"/>
  <c r="S82" i="1"/>
  <c r="Q82" i="1"/>
  <c r="N82" i="1"/>
  <c r="J82" i="1"/>
  <c r="F82" i="1"/>
  <c r="AS81" i="1"/>
  <c r="AT81" i="1" s="1"/>
  <c r="AP81" i="1"/>
  <c r="AQ81" i="1" s="1"/>
  <c r="AM81" i="1"/>
  <c r="AN81" i="1" s="1"/>
  <c r="AJ81" i="1"/>
  <c r="AH81" i="1"/>
  <c r="AD81" i="1"/>
  <c r="AE81" i="1" s="1"/>
  <c r="AB81" i="1"/>
  <c r="Z81" i="1"/>
  <c r="V81" i="1"/>
  <c r="W81" i="1" s="1"/>
  <c r="S81" i="1"/>
  <c r="Q81" i="1"/>
  <c r="N81" i="1"/>
  <c r="J81" i="1"/>
  <c r="F81" i="1"/>
  <c r="AS80" i="1"/>
  <c r="AT80" i="1" s="1"/>
  <c r="AP80" i="1"/>
  <c r="AM80" i="1"/>
  <c r="AN80" i="1" s="1"/>
  <c r="AU80" i="1" s="1"/>
  <c r="AJ80" i="1"/>
  <c r="AH80" i="1"/>
  <c r="AD80" i="1"/>
  <c r="AE80" i="1" s="1"/>
  <c r="AB80" i="1"/>
  <c r="Z80" i="1"/>
  <c r="V80" i="1"/>
  <c r="W80" i="1" s="1"/>
  <c r="S80" i="1"/>
  <c r="Q80" i="1"/>
  <c r="N80" i="1"/>
  <c r="J80" i="1"/>
  <c r="F80" i="1"/>
  <c r="AS79" i="1"/>
  <c r="AT79" i="1" s="1"/>
  <c r="AP79" i="1"/>
  <c r="AQ79" i="1" s="1"/>
  <c r="AM79" i="1"/>
  <c r="AN79" i="1" s="1"/>
  <c r="AU79" i="1" s="1"/>
  <c r="AJ79" i="1"/>
  <c r="AH79" i="1"/>
  <c r="AD79" i="1"/>
  <c r="AE79" i="1" s="1"/>
  <c r="AB79" i="1"/>
  <c r="Z79" i="1"/>
  <c r="V79" i="1"/>
  <c r="W79" i="1" s="1"/>
  <c r="S79" i="1"/>
  <c r="Q79" i="1"/>
  <c r="N79" i="1"/>
  <c r="J79" i="1"/>
  <c r="F79" i="1"/>
  <c r="AS78" i="1"/>
  <c r="AT78" i="1" s="1"/>
  <c r="AP78" i="1"/>
  <c r="AQ78" i="1" s="1"/>
  <c r="AM78" i="1"/>
  <c r="AN78" i="1" s="1"/>
  <c r="AU78" i="1" s="1"/>
  <c r="AJ78" i="1"/>
  <c r="AH78" i="1"/>
  <c r="AD78" i="1"/>
  <c r="AE78" i="1" s="1"/>
  <c r="AB78" i="1"/>
  <c r="Z78" i="1"/>
  <c r="W78" i="1"/>
  <c r="V78" i="1"/>
  <c r="S78" i="1"/>
  <c r="Q78" i="1"/>
  <c r="N78" i="1"/>
  <c r="J78" i="1"/>
  <c r="F78" i="1"/>
  <c r="X78" i="1" s="1"/>
  <c r="AS77" i="1"/>
  <c r="AQ77" i="1"/>
  <c r="AP77" i="1"/>
  <c r="AN77" i="1"/>
  <c r="AU77" i="1" s="1"/>
  <c r="AM77" i="1"/>
  <c r="AJ77" i="1"/>
  <c r="AH77" i="1"/>
  <c r="AD77" i="1"/>
  <c r="AE77" i="1" s="1"/>
  <c r="AB77" i="1"/>
  <c r="Z77" i="1"/>
  <c r="AK77" i="1" s="1"/>
  <c r="V77" i="1"/>
  <c r="W77" i="1" s="1"/>
  <c r="S77" i="1"/>
  <c r="Q77" i="1"/>
  <c r="N77" i="1"/>
  <c r="J77" i="1"/>
  <c r="F77" i="1"/>
  <c r="AS76" i="1"/>
  <c r="AT76" i="1" s="1"/>
  <c r="AP76" i="1"/>
  <c r="AQ76" i="1" s="1"/>
  <c r="AM76" i="1"/>
  <c r="AJ76" i="1"/>
  <c r="AH76" i="1"/>
  <c r="AD76" i="1"/>
  <c r="AE76" i="1" s="1"/>
  <c r="AB76" i="1"/>
  <c r="Z76" i="1"/>
  <c r="V76" i="1"/>
  <c r="W76" i="1" s="1"/>
  <c r="S76" i="1"/>
  <c r="Q76" i="1"/>
  <c r="N76" i="1"/>
  <c r="J76" i="1"/>
  <c r="F76" i="1"/>
  <c r="AS75" i="1"/>
  <c r="AT75" i="1" s="1"/>
  <c r="AP75" i="1"/>
  <c r="AQ75" i="1" s="1"/>
  <c r="AM75" i="1"/>
  <c r="AJ75" i="1"/>
  <c r="AH75" i="1"/>
  <c r="AD75" i="1"/>
  <c r="AE75" i="1" s="1"/>
  <c r="AB75" i="1"/>
  <c r="Z75" i="1"/>
  <c r="V75" i="1"/>
  <c r="W75" i="1" s="1"/>
  <c r="S75" i="1"/>
  <c r="Q75" i="1"/>
  <c r="N75" i="1"/>
  <c r="J75" i="1"/>
  <c r="F75" i="1"/>
  <c r="AS74" i="1"/>
  <c r="AT74" i="1" s="1"/>
  <c r="AP74" i="1"/>
  <c r="AQ74" i="1" s="1"/>
  <c r="AM74" i="1"/>
  <c r="AN74" i="1" s="1"/>
  <c r="AJ74" i="1"/>
  <c r="AH74" i="1"/>
  <c r="AD74" i="1"/>
  <c r="AE74" i="1" s="1"/>
  <c r="AB74" i="1"/>
  <c r="Z74" i="1"/>
  <c r="V74" i="1"/>
  <c r="W74" i="1" s="1"/>
  <c r="S74" i="1"/>
  <c r="Q74" i="1"/>
  <c r="N74" i="1"/>
  <c r="J74" i="1"/>
  <c r="F74" i="1"/>
  <c r="AS73" i="1"/>
  <c r="AT73" i="1" s="1"/>
  <c r="AP73" i="1"/>
  <c r="AQ73" i="1" s="1"/>
  <c r="AM73" i="1"/>
  <c r="AN73" i="1" s="1"/>
  <c r="AJ73" i="1"/>
  <c r="AH73" i="1"/>
  <c r="AD73" i="1"/>
  <c r="AE73" i="1" s="1"/>
  <c r="AB73" i="1"/>
  <c r="Z73" i="1"/>
  <c r="V73" i="1"/>
  <c r="W73" i="1" s="1"/>
  <c r="S73" i="1"/>
  <c r="Q73" i="1"/>
  <c r="N73" i="1"/>
  <c r="J73" i="1"/>
  <c r="F73" i="1"/>
  <c r="AS72" i="1"/>
  <c r="AT72" i="1" s="1"/>
  <c r="AP72" i="1"/>
  <c r="AQ72" i="1" s="1"/>
  <c r="AM72" i="1"/>
  <c r="AN72" i="1" s="1"/>
  <c r="AJ72" i="1"/>
  <c r="AH72" i="1"/>
  <c r="AD72" i="1"/>
  <c r="AE72" i="1" s="1"/>
  <c r="AB72" i="1"/>
  <c r="Z72" i="1"/>
  <c r="V72" i="1"/>
  <c r="W72" i="1" s="1"/>
  <c r="S72" i="1"/>
  <c r="Q72" i="1"/>
  <c r="N72" i="1"/>
  <c r="J72" i="1"/>
  <c r="F72" i="1"/>
  <c r="AS71" i="1"/>
  <c r="AT71" i="1" s="1"/>
  <c r="AP71" i="1"/>
  <c r="AQ71" i="1" s="1"/>
  <c r="AM71" i="1"/>
  <c r="AN71" i="1" s="1"/>
  <c r="AJ71" i="1"/>
  <c r="AH71" i="1"/>
  <c r="AD71" i="1"/>
  <c r="AE71" i="1" s="1"/>
  <c r="AB71" i="1"/>
  <c r="Z71" i="1"/>
  <c r="V71" i="1"/>
  <c r="W71" i="1" s="1"/>
  <c r="S71" i="1"/>
  <c r="Q71" i="1"/>
  <c r="N71" i="1"/>
  <c r="J71" i="1"/>
  <c r="F71" i="1"/>
  <c r="AS70" i="1"/>
  <c r="AP70" i="1"/>
  <c r="AQ70" i="1" s="1"/>
  <c r="AM70" i="1"/>
  <c r="AN70" i="1" s="1"/>
  <c r="AJ70" i="1"/>
  <c r="AH70" i="1"/>
  <c r="AD70" i="1"/>
  <c r="AE70" i="1" s="1"/>
  <c r="AB70" i="1"/>
  <c r="Z70" i="1"/>
  <c r="V70" i="1"/>
  <c r="W70" i="1" s="1"/>
  <c r="S70" i="1"/>
  <c r="Q70" i="1"/>
  <c r="N70" i="1"/>
  <c r="J70" i="1"/>
  <c r="F70" i="1"/>
  <c r="AS69" i="1"/>
  <c r="AT69" i="1" s="1"/>
  <c r="AP69" i="1"/>
  <c r="AQ69" i="1" s="1"/>
  <c r="AM69" i="1"/>
  <c r="AN69" i="1" s="1"/>
  <c r="AJ69" i="1"/>
  <c r="AH69" i="1"/>
  <c r="AD69" i="1"/>
  <c r="AE69" i="1" s="1"/>
  <c r="AB69" i="1"/>
  <c r="Z69" i="1"/>
  <c r="V69" i="1"/>
  <c r="W69" i="1" s="1"/>
  <c r="S69" i="1"/>
  <c r="Q69" i="1"/>
  <c r="N69" i="1"/>
  <c r="J69" i="1"/>
  <c r="F69" i="1"/>
  <c r="AS68" i="1"/>
  <c r="AT68" i="1" s="1"/>
  <c r="AP68" i="1"/>
  <c r="AQ68" i="1" s="1"/>
  <c r="AM68" i="1"/>
  <c r="AN68" i="1" s="1"/>
  <c r="AJ68" i="1"/>
  <c r="AH68" i="1"/>
  <c r="AD68" i="1"/>
  <c r="AE68" i="1" s="1"/>
  <c r="AB68" i="1"/>
  <c r="Z68" i="1"/>
  <c r="V68" i="1"/>
  <c r="W68" i="1" s="1"/>
  <c r="S68" i="1"/>
  <c r="Q68" i="1"/>
  <c r="N68" i="1"/>
  <c r="J68" i="1"/>
  <c r="F68" i="1"/>
  <c r="AS67" i="1"/>
  <c r="AT67" i="1" s="1"/>
  <c r="AP67" i="1"/>
  <c r="AQ67" i="1" s="1"/>
  <c r="AM67" i="1"/>
  <c r="AJ67" i="1"/>
  <c r="AH67" i="1"/>
  <c r="AD67" i="1"/>
  <c r="AE67" i="1" s="1"/>
  <c r="AB67" i="1"/>
  <c r="Z67" i="1"/>
  <c r="V67" i="1"/>
  <c r="W67" i="1" s="1"/>
  <c r="S67" i="1"/>
  <c r="Q67" i="1"/>
  <c r="N67" i="1"/>
  <c r="J67" i="1"/>
  <c r="F67" i="1"/>
  <c r="AS66" i="1"/>
  <c r="AT66" i="1" s="1"/>
  <c r="AP66" i="1"/>
  <c r="AQ66" i="1" s="1"/>
  <c r="AM66" i="1"/>
  <c r="AN66" i="1" s="1"/>
  <c r="AJ66" i="1"/>
  <c r="AH66" i="1"/>
  <c r="AD66" i="1"/>
  <c r="AE66" i="1" s="1"/>
  <c r="AB66" i="1"/>
  <c r="Z66" i="1"/>
  <c r="W66" i="1"/>
  <c r="V66" i="1"/>
  <c r="S66" i="1"/>
  <c r="Q66" i="1"/>
  <c r="N66" i="1"/>
  <c r="J66" i="1"/>
  <c r="F66" i="1"/>
  <c r="X66" i="1" s="1"/>
  <c r="AS65" i="1"/>
  <c r="AT65" i="1" s="1"/>
  <c r="AP65" i="1"/>
  <c r="AQ65" i="1" s="1"/>
  <c r="AM65" i="1"/>
  <c r="AN65" i="1" s="1"/>
  <c r="AJ65" i="1"/>
  <c r="AH65" i="1"/>
  <c r="AE65" i="1"/>
  <c r="AD65" i="1"/>
  <c r="AB65" i="1"/>
  <c r="Z65" i="1"/>
  <c r="V65" i="1"/>
  <c r="W65" i="1" s="1"/>
  <c r="S65" i="1"/>
  <c r="Q65" i="1"/>
  <c r="N65" i="1"/>
  <c r="J65" i="1"/>
  <c r="F65" i="1"/>
  <c r="AT64" i="1"/>
  <c r="AS64" i="1"/>
  <c r="AQ64" i="1"/>
  <c r="AP64" i="1"/>
  <c r="AN64" i="1"/>
  <c r="AU64" i="1" s="1"/>
  <c r="AM64" i="1"/>
  <c r="AJ64" i="1"/>
  <c r="AH64" i="1"/>
  <c r="AD64" i="1"/>
  <c r="AE64" i="1" s="1"/>
  <c r="AB64" i="1"/>
  <c r="Z64" i="1"/>
  <c r="AK64" i="1" s="1"/>
  <c r="V64" i="1"/>
  <c r="W64" i="1" s="1"/>
  <c r="S64" i="1"/>
  <c r="Q64" i="1"/>
  <c r="N64" i="1"/>
  <c r="J64" i="1"/>
  <c r="F64" i="1"/>
  <c r="AS63" i="1"/>
  <c r="AT63" i="1" s="1"/>
  <c r="AP63" i="1"/>
  <c r="AQ63" i="1" s="1"/>
  <c r="AM63" i="1"/>
  <c r="AN63" i="1" s="1"/>
  <c r="AJ63" i="1"/>
  <c r="AH63" i="1"/>
  <c r="AD63" i="1"/>
  <c r="AE63" i="1" s="1"/>
  <c r="AB63" i="1"/>
  <c r="Z63" i="1"/>
  <c r="V63" i="1"/>
  <c r="W63" i="1" s="1"/>
  <c r="S63" i="1"/>
  <c r="Q63" i="1"/>
  <c r="N63" i="1"/>
  <c r="J63" i="1"/>
  <c r="F63" i="1"/>
  <c r="AS62" i="1"/>
  <c r="AT62" i="1" s="1"/>
  <c r="AP62" i="1"/>
  <c r="AQ62" i="1" s="1"/>
  <c r="AM62" i="1"/>
  <c r="AN62" i="1" s="1"/>
  <c r="AJ62" i="1"/>
  <c r="AH62" i="1"/>
  <c r="AD62" i="1"/>
  <c r="AE62" i="1" s="1"/>
  <c r="AB62" i="1"/>
  <c r="Z62" i="1"/>
  <c r="V62" i="1"/>
  <c r="W62" i="1" s="1"/>
  <c r="Q62" i="1"/>
  <c r="N62" i="1"/>
  <c r="J62" i="1"/>
  <c r="F62" i="1"/>
  <c r="AS61" i="1"/>
  <c r="AT61" i="1" s="1"/>
  <c r="AP61" i="1"/>
  <c r="AQ61" i="1" s="1"/>
  <c r="AM61" i="1"/>
  <c r="AN61" i="1" s="1"/>
  <c r="AJ61" i="1"/>
  <c r="AH61" i="1"/>
  <c r="AD61" i="1"/>
  <c r="AE61" i="1" s="1"/>
  <c r="AB61" i="1"/>
  <c r="Z61" i="1"/>
  <c r="V61" i="1"/>
  <c r="W61" i="1" s="1"/>
  <c r="Q61" i="1"/>
  <c r="N61" i="1"/>
  <c r="J61" i="1"/>
  <c r="F61" i="1"/>
  <c r="X61" i="1" s="1"/>
  <c r="AS60" i="1"/>
  <c r="AT60" i="1" s="1"/>
  <c r="AP60" i="1"/>
  <c r="AQ60" i="1" s="1"/>
  <c r="AM60" i="1"/>
  <c r="AN60" i="1" s="1"/>
  <c r="AJ60" i="1"/>
  <c r="AH60" i="1"/>
  <c r="AD60" i="1"/>
  <c r="AE60" i="1" s="1"/>
  <c r="AB60" i="1"/>
  <c r="Z60" i="1"/>
  <c r="V60" i="1"/>
  <c r="W60" i="1" s="1"/>
  <c r="S60" i="1"/>
  <c r="Q60" i="1"/>
  <c r="N60" i="1"/>
  <c r="J60" i="1"/>
  <c r="F60" i="1"/>
  <c r="AS59" i="1"/>
  <c r="AT59" i="1" s="1"/>
  <c r="AP59" i="1"/>
  <c r="AM59" i="1"/>
  <c r="AN59" i="1" s="1"/>
  <c r="AU59" i="1" s="1"/>
  <c r="AJ59" i="1"/>
  <c r="AH59" i="1"/>
  <c r="AD59" i="1"/>
  <c r="AE59" i="1" s="1"/>
  <c r="AB59" i="1"/>
  <c r="Z59" i="1"/>
  <c r="V59" i="1"/>
  <c r="W59" i="1" s="1"/>
  <c r="S59" i="1"/>
  <c r="Q59" i="1"/>
  <c r="N59" i="1"/>
  <c r="J59" i="1"/>
  <c r="F59" i="1"/>
  <c r="AS58" i="1"/>
  <c r="AT58" i="1" s="1"/>
  <c r="AP58" i="1"/>
  <c r="AQ58" i="1" s="1"/>
  <c r="AM58" i="1"/>
  <c r="AN58" i="1" s="1"/>
  <c r="AJ58" i="1"/>
  <c r="AH58" i="1"/>
  <c r="AD58" i="1"/>
  <c r="AE58" i="1" s="1"/>
  <c r="AB58" i="1"/>
  <c r="Z58" i="1"/>
  <c r="V58" i="1"/>
  <c r="W58" i="1" s="1"/>
  <c r="S58" i="1"/>
  <c r="Q58" i="1"/>
  <c r="N58" i="1"/>
  <c r="J58" i="1"/>
  <c r="F58" i="1"/>
  <c r="AS57" i="1"/>
  <c r="AT57" i="1" s="1"/>
  <c r="AP57" i="1"/>
  <c r="AM57" i="1"/>
  <c r="AN57" i="1" s="1"/>
  <c r="AJ57" i="1"/>
  <c r="AH57" i="1"/>
  <c r="AD57" i="1"/>
  <c r="AE57" i="1" s="1"/>
  <c r="AB57" i="1"/>
  <c r="Z57" i="1"/>
  <c r="V57" i="1"/>
  <c r="W57" i="1" s="1"/>
  <c r="S57" i="1"/>
  <c r="Q57" i="1"/>
  <c r="N57" i="1"/>
  <c r="J57" i="1"/>
  <c r="F57" i="1"/>
  <c r="AS26" i="1"/>
  <c r="AT26" i="1" s="1"/>
  <c r="AP26" i="1"/>
  <c r="AQ26" i="1" s="1"/>
  <c r="AM26" i="1"/>
  <c r="AN26" i="1" s="1"/>
  <c r="AU26" i="1" s="1"/>
  <c r="AJ26" i="1"/>
  <c r="AH26" i="1"/>
  <c r="AD26" i="1"/>
  <c r="AE26" i="1" s="1"/>
  <c r="AB26" i="1"/>
  <c r="Z26" i="1"/>
  <c r="V26" i="1"/>
  <c r="W26" i="1" s="1"/>
  <c r="S26" i="1"/>
  <c r="Q26" i="1"/>
  <c r="N26" i="1"/>
  <c r="J26" i="1"/>
  <c r="F26" i="1"/>
  <c r="AS56" i="1"/>
  <c r="AT56" i="1" s="1"/>
  <c r="AP56" i="1"/>
  <c r="AQ56" i="1" s="1"/>
  <c r="AM56" i="1"/>
  <c r="AN56" i="1" s="1"/>
  <c r="AJ56" i="1"/>
  <c r="AH56" i="1"/>
  <c r="AD56" i="1"/>
  <c r="AE56" i="1" s="1"/>
  <c r="AB56" i="1"/>
  <c r="Z56" i="1"/>
  <c r="V56" i="1"/>
  <c r="W56" i="1" s="1"/>
  <c r="S56" i="1"/>
  <c r="Q56" i="1"/>
  <c r="N56" i="1"/>
  <c r="J56" i="1"/>
  <c r="F56" i="1"/>
  <c r="AS55" i="1"/>
  <c r="AT55" i="1" s="1"/>
  <c r="AP55" i="1"/>
  <c r="AQ55" i="1" s="1"/>
  <c r="AM55" i="1"/>
  <c r="AN55" i="1" s="1"/>
  <c r="AU55" i="1" s="1"/>
  <c r="AJ55" i="1"/>
  <c r="AH55" i="1"/>
  <c r="AD55" i="1"/>
  <c r="AE55" i="1" s="1"/>
  <c r="AB55" i="1"/>
  <c r="Z55" i="1"/>
  <c r="V55" i="1"/>
  <c r="W55" i="1" s="1"/>
  <c r="S55" i="1"/>
  <c r="Q55" i="1"/>
  <c r="N55" i="1"/>
  <c r="J55" i="1"/>
  <c r="F55" i="1"/>
  <c r="AS54" i="1"/>
  <c r="AT54" i="1" s="1"/>
  <c r="AP54" i="1"/>
  <c r="AQ54" i="1" s="1"/>
  <c r="AM54" i="1"/>
  <c r="AJ54" i="1"/>
  <c r="AH54" i="1"/>
  <c r="AD54" i="1"/>
  <c r="AE54" i="1" s="1"/>
  <c r="AB54" i="1"/>
  <c r="Z54" i="1"/>
  <c r="V54" i="1"/>
  <c r="W54" i="1" s="1"/>
  <c r="S54" i="1"/>
  <c r="Q54" i="1"/>
  <c r="N54" i="1"/>
  <c r="J54" i="1"/>
  <c r="F54" i="1"/>
  <c r="AS53" i="1"/>
  <c r="AT53" i="1" s="1"/>
  <c r="AP53" i="1"/>
  <c r="AM53" i="1"/>
  <c r="AN53" i="1" s="1"/>
  <c r="AU53" i="1" s="1"/>
  <c r="AJ53" i="1"/>
  <c r="AH53" i="1"/>
  <c r="AD53" i="1"/>
  <c r="AE53" i="1" s="1"/>
  <c r="AB53" i="1"/>
  <c r="Z53" i="1"/>
  <c r="V53" i="1"/>
  <c r="W53" i="1" s="1"/>
  <c r="S53" i="1"/>
  <c r="Q53" i="1"/>
  <c r="N53" i="1"/>
  <c r="J53" i="1"/>
  <c r="F53" i="1"/>
  <c r="AS52" i="1"/>
  <c r="AT52" i="1" s="1"/>
  <c r="AP52" i="1"/>
  <c r="AQ52" i="1" s="1"/>
  <c r="AM52" i="1"/>
  <c r="AJ52" i="1"/>
  <c r="AH52" i="1"/>
  <c r="AD52" i="1"/>
  <c r="AE52" i="1" s="1"/>
  <c r="AB52" i="1"/>
  <c r="Z52" i="1"/>
  <c r="V52" i="1"/>
  <c r="W52" i="1" s="1"/>
  <c r="S52" i="1"/>
  <c r="Q52" i="1"/>
  <c r="N52" i="1"/>
  <c r="J52" i="1"/>
  <c r="F52" i="1"/>
  <c r="AS51" i="1"/>
  <c r="AT51" i="1" s="1"/>
  <c r="AP51" i="1"/>
  <c r="AQ51" i="1" s="1"/>
  <c r="AM51" i="1"/>
  <c r="AN51" i="1" s="1"/>
  <c r="AJ51" i="1"/>
  <c r="AH51" i="1"/>
  <c r="AD51" i="1"/>
  <c r="AE51" i="1" s="1"/>
  <c r="AB51" i="1"/>
  <c r="Z51" i="1"/>
  <c r="V51" i="1"/>
  <c r="W51" i="1" s="1"/>
  <c r="S51" i="1"/>
  <c r="Q51" i="1"/>
  <c r="N51" i="1"/>
  <c r="J51" i="1"/>
  <c r="F51" i="1"/>
  <c r="AS50" i="1"/>
  <c r="AT50" i="1" s="1"/>
  <c r="AP50" i="1"/>
  <c r="AQ50" i="1" s="1"/>
  <c r="AM50" i="1"/>
  <c r="AN50" i="1" s="1"/>
  <c r="AJ50" i="1"/>
  <c r="AH50" i="1"/>
  <c r="AD50" i="1"/>
  <c r="AE50" i="1" s="1"/>
  <c r="AB50" i="1"/>
  <c r="Z50" i="1"/>
  <c r="V50" i="1"/>
  <c r="W50" i="1" s="1"/>
  <c r="S50" i="1"/>
  <c r="Q50" i="1"/>
  <c r="N50" i="1"/>
  <c r="J50" i="1"/>
  <c r="F50" i="1"/>
  <c r="AS49" i="1"/>
  <c r="AP49" i="1"/>
  <c r="AQ49" i="1" s="1"/>
  <c r="AM49" i="1"/>
  <c r="AN49" i="1" s="1"/>
  <c r="AU49" i="1" s="1"/>
  <c r="AJ49" i="1"/>
  <c r="AH49" i="1"/>
  <c r="AD49" i="1"/>
  <c r="AE49" i="1" s="1"/>
  <c r="AB49" i="1"/>
  <c r="Z49" i="1"/>
  <c r="V49" i="1"/>
  <c r="W49" i="1" s="1"/>
  <c r="S49" i="1"/>
  <c r="Q49" i="1"/>
  <c r="N49" i="1"/>
  <c r="J49" i="1"/>
  <c r="F49" i="1"/>
  <c r="AS48" i="1"/>
  <c r="AT48" i="1" s="1"/>
  <c r="AP48" i="1"/>
  <c r="AQ48" i="1" s="1"/>
  <c r="AM48" i="1"/>
  <c r="AN48" i="1" s="1"/>
  <c r="AJ48" i="1"/>
  <c r="AH48" i="1"/>
  <c r="AD48" i="1"/>
  <c r="AE48" i="1" s="1"/>
  <c r="AB48" i="1"/>
  <c r="Z48" i="1"/>
  <c r="V48" i="1"/>
  <c r="W48" i="1" s="1"/>
  <c r="S48" i="1"/>
  <c r="Q48" i="1"/>
  <c r="N48" i="1"/>
  <c r="J48" i="1"/>
  <c r="F48" i="1"/>
  <c r="AS47" i="1"/>
  <c r="AT47" i="1" s="1"/>
  <c r="AP47" i="1"/>
  <c r="AQ47" i="1" s="1"/>
  <c r="AM47" i="1"/>
  <c r="AN47" i="1" s="1"/>
  <c r="AJ47" i="1"/>
  <c r="AH47" i="1"/>
  <c r="AD47" i="1"/>
  <c r="AE47" i="1" s="1"/>
  <c r="AB47" i="1"/>
  <c r="Z47" i="1"/>
  <c r="W47" i="1"/>
  <c r="V47" i="1"/>
  <c r="S47" i="1"/>
  <c r="Q47" i="1"/>
  <c r="N47" i="1"/>
  <c r="J47" i="1"/>
  <c r="F47" i="1"/>
  <c r="X47" i="1" s="1"/>
  <c r="AS46" i="1"/>
  <c r="AT46" i="1" s="1"/>
  <c r="AP46" i="1"/>
  <c r="AQ46" i="1" s="1"/>
  <c r="AM46" i="1"/>
  <c r="AN46" i="1" s="1"/>
  <c r="AJ46" i="1"/>
  <c r="AH46" i="1"/>
  <c r="AD46" i="1"/>
  <c r="AE46" i="1" s="1"/>
  <c r="AB46" i="1"/>
  <c r="Z46" i="1"/>
  <c r="V46" i="1"/>
  <c r="W46" i="1" s="1"/>
  <c r="S46" i="1"/>
  <c r="Q46" i="1"/>
  <c r="N46" i="1"/>
  <c r="J46" i="1"/>
  <c r="F46" i="1"/>
  <c r="AS45" i="1"/>
  <c r="AT45" i="1" s="1"/>
  <c r="AP45" i="1"/>
  <c r="AQ45" i="1" s="1"/>
  <c r="AM45" i="1"/>
  <c r="AN45" i="1" s="1"/>
  <c r="AJ45" i="1"/>
  <c r="AH45" i="1"/>
  <c r="AD45" i="1"/>
  <c r="AE45" i="1" s="1"/>
  <c r="AB45" i="1"/>
  <c r="Z45" i="1"/>
  <c r="V45" i="1"/>
  <c r="W45" i="1" s="1"/>
  <c r="S45" i="1"/>
  <c r="Q45" i="1"/>
  <c r="N45" i="1"/>
  <c r="J45" i="1"/>
  <c r="F45" i="1"/>
  <c r="AS44" i="1"/>
  <c r="AT44" i="1" s="1"/>
  <c r="AP44" i="1"/>
  <c r="AQ44" i="1" s="1"/>
  <c r="AM44" i="1"/>
  <c r="AN44" i="1" s="1"/>
  <c r="AJ44" i="1"/>
  <c r="AH44" i="1"/>
  <c r="AD44" i="1"/>
  <c r="AE44" i="1" s="1"/>
  <c r="AB44" i="1"/>
  <c r="Z44" i="1"/>
  <c r="V44" i="1"/>
  <c r="W44" i="1" s="1"/>
  <c r="S44" i="1"/>
  <c r="Q44" i="1"/>
  <c r="N44" i="1"/>
  <c r="J44" i="1"/>
  <c r="F44" i="1"/>
  <c r="AS43" i="1"/>
  <c r="AT43" i="1" s="1"/>
  <c r="AP43" i="1"/>
  <c r="AQ43" i="1" s="1"/>
  <c r="AM43" i="1"/>
  <c r="AN43" i="1" s="1"/>
  <c r="AJ43" i="1"/>
  <c r="AH43" i="1"/>
  <c r="AD43" i="1"/>
  <c r="AE43" i="1" s="1"/>
  <c r="AB43" i="1"/>
  <c r="Z43" i="1"/>
  <c r="V43" i="1"/>
  <c r="W43" i="1" s="1"/>
  <c r="S43" i="1"/>
  <c r="Q43" i="1"/>
  <c r="N43" i="1"/>
  <c r="J43" i="1"/>
  <c r="F43" i="1"/>
  <c r="AS42" i="1"/>
  <c r="AT42" i="1" s="1"/>
  <c r="AP42" i="1"/>
  <c r="AQ42" i="1" s="1"/>
  <c r="AM42" i="1"/>
  <c r="AN42" i="1" s="1"/>
  <c r="AJ42" i="1"/>
  <c r="AH42" i="1"/>
  <c r="AD42" i="1"/>
  <c r="AE42" i="1" s="1"/>
  <c r="AB42" i="1"/>
  <c r="Z42" i="1"/>
  <c r="V42" i="1"/>
  <c r="W42" i="1" s="1"/>
  <c r="S42" i="1"/>
  <c r="Q42" i="1"/>
  <c r="N42" i="1"/>
  <c r="J42" i="1"/>
  <c r="F42" i="1"/>
  <c r="AS41" i="1"/>
  <c r="AT41" i="1" s="1"/>
  <c r="AP41" i="1"/>
  <c r="AQ41" i="1" s="1"/>
  <c r="AM41" i="1"/>
  <c r="AN41" i="1" s="1"/>
  <c r="AJ41" i="1"/>
  <c r="AH41" i="1"/>
  <c r="AD41" i="1"/>
  <c r="AE41" i="1" s="1"/>
  <c r="AB41" i="1"/>
  <c r="Z41" i="1"/>
  <c r="V41" i="1"/>
  <c r="W41" i="1" s="1"/>
  <c r="S41" i="1"/>
  <c r="Q41" i="1"/>
  <c r="N41" i="1"/>
  <c r="J41" i="1"/>
  <c r="F41" i="1"/>
  <c r="AS40" i="1"/>
  <c r="AT40" i="1" s="1"/>
  <c r="AP40" i="1"/>
  <c r="AQ40" i="1" s="1"/>
  <c r="AM40" i="1"/>
  <c r="AN40" i="1" s="1"/>
  <c r="AJ40" i="1"/>
  <c r="AH40" i="1"/>
  <c r="AD40" i="1"/>
  <c r="AE40" i="1" s="1"/>
  <c r="AB40" i="1"/>
  <c r="Z40" i="1"/>
  <c r="V40" i="1"/>
  <c r="W40" i="1" s="1"/>
  <c r="S40" i="1"/>
  <c r="Q40" i="1"/>
  <c r="N40" i="1"/>
  <c r="J40" i="1"/>
  <c r="F40" i="1"/>
  <c r="AS39" i="1"/>
  <c r="AT39" i="1" s="1"/>
  <c r="AP39" i="1"/>
  <c r="AQ39" i="1" s="1"/>
  <c r="AM39" i="1"/>
  <c r="AN39" i="1" s="1"/>
  <c r="AU39" i="1" s="1"/>
  <c r="AJ39" i="1"/>
  <c r="AH39" i="1"/>
  <c r="AD39" i="1"/>
  <c r="AE39" i="1" s="1"/>
  <c r="AB39" i="1"/>
  <c r="Z39" i="1"/>
  <c r="V39" i="1"/>
  <c r="W39" i="1" s="1"/>
  <c r="S39" i="1"/>
  <c r="Q39" i="1"/>
  <c r="N39" i="1"/>
  <c r="J39" i="1"/>
  <c r="F39" i="1"/>
  <c r="AS38" i="1"/>
  <c r="AT38" i="1" s="1"/>
  <c r="AP38" i="1"/>
  <c r="AQ38" i="1" s="1"/>
  <c r="AM38" i="1"/>
  <c r="AJ38" i="1"/>
  <c r="AH38" i="1"/>
  <c r="AD38" i="1"/>
  <c r="AE38" i="1" s="1"/>
  <c r="AB38" i="1"/>
  <c r="Z38" i="1"/>
  <c r="V38" i="1"/>
  <c r="W38" i="1" s="1"/>
  <c r="S38" i="1"/>
  <c r="Q38" i="1"/>
  <c r="N38" i="1"/>
  <c r="J38" i="1"/>
  <c r="F38" i="1"/>
  <c r="AS37" i="1"/>
  <c r="AT37" i="1" s="1"/>
  <c r="AP37" i="1"/>
  <c r="AQ37" i="1" s="1"/>
  <c r="AM37" i="1"/>
  <c r="AN37" i="1" s="1"/>
  <c r="AJ37" i="1"/>
  <c r="AH37" i="1"/>
  <c r="AD37" i="1"/>
  <c r="AE37" i="1" s="1"/>
  <c r="AB37" i="1"/>
  <c r="Z37" i="1"/>
  <c r="V37" i="1"/>
  <c r="W37" i="1" s="1"/>
  <c r="S37" i="1"/>
  <c r="Q37" i="1"/>
  <c r="N37" i="1"/>
  <c r="J37" i="1"/>
  <c r="F37" i="1"/>
  <c r="AS36" i="1"/>
  <c r="AT36" i="1" s="1"/>
  <c r="AP36" i="1"/>
  <c r="AQ36" i="1" s="1"/>
  <c r="AM36" i="1"/>
  <c r="AN36" i="1" s="1"/>
  <c r="AJ36" i="1"/>
  <c r="AH36" i="1"/>
  <c r="AD36" i="1"/>
  <c r="AE36" i="1" s="1"/>
  <c r="AB36" i="1"/>
  <c r="Z36" i="1"/>
  <c r="V36" i="1"/>
  <c r="W36" i="1" s="1"/>
  <c r="S36" i="1"/>
  <c r="Q36" i="1"/>
  <c r="N36" i="1"/>
  <c r="J36" i="1"/>
  <c r="F36" i="1"/>
  <c r="AS35" i="1"/>
  <c r="AT35" i="1" s="1"/>
  <c r="AP35" i="1"/>
  <c r="AQ35" i="1" s="1"/>
  <c r="AM35" i="1"/>
  <c r="AN35" i="1" s="1"/>
  <c r="AJ35" i="1"/>
  <c r="AH35" i="1"/>
  <c r="AD35" i="1"/>
  <c r="AE35" i="1" s="1"/>
  <c r="AB35" i="1"/>
  <c r="Z35" i="1"/>
  <c r="V35" i="1"/>
  <c r="W35" i="1" s="1"/>
  <c r="S35" i="1"/>
  <c r="Q35" i="1"/>
  <c r="N35" i="1"/>
  <c r="J35" i="1"/>
  <c r="F35" i="1"/>
  <c r="AS34" i="1"/>
  <c r="AT34" i="1" s="1"/>
  <c r="AP34" i="1"/>
  <c r="AQ34" i="1" s="1"/>
  <c r="AM34" i="1"/>
  <c r="AN34" i="1" s="1"/>
  <c r="AJ34" i="1"/>
  <c r="AH34" i="1"/>
  <c r="AD34" i="1"/>
  <c r="AE34" i="1" s="1"/>
  <c r="AB34" i="1"/>
  <c r="Z34" i="1"/>
  <c r="V34" i="1"/>
  <c r="W34" i="1" s="1"/>
  <c r="S34" i="1"/>
  <c r="Q34" i="1"/>
  <c r="N34" i="1"/>
  <c r="J34" i="1"/>
  <c r="F34" i="1"/>
  <c r="AS33" i="1"/>
  <c r="AT33" i="1" s="1"/>
  <c r="AP33" i="1"/>
  <c r="AQ33" i="1" s="1"/>
  <c r="AM33" i="1"/>
  <c r="AN33" i="1" s="1"/>
  <c r="AJ33" i="1"/>
  <c r="AH33" i="1"/>
  <c r="AD33" i="1"/>
  <c r="AE33" i="1" s="1"/>
  <c r="AB33" i="1"/>
  <c r="Z33" i="1"/>
  <c r="V33" i="1"/>
  <c r="W33" i="1" s="1"/>
  <c r="S33" i="1"/>
  <c r="Q33" i="1"/>
  <c r="N33" i="1"/>
  <c r="J33" i="1"/>
  <c r="F33" i="1"/>
  <c r="AS32" i="1"/>
  <c r="AT32" i="1" s="1"/>
  <c r="AP32" i="1"/>
  <c r="AQ32" i="1" s="1"/>
  <c r="AM32" i="1"/>
  <c r="AN32" i="1" s="1"/>
  <c r="AJ32" i="1"/>
  <c r="AH32" i="1"/>
  <c r="AD32" i="1"/>
  <c r="AE32" i="1" s="1"/>
  <c r="AB32" i="1"/>
  <c r="Z32" i="1"/>
  <c r="V32" i="1"/>
  <c r="W32" i="1" s="1"/>
  <c r="S32" i="1"/>
  <c r="Q32" i="1"/>
  <c r="N32" i="1"/>
  <c r="J32" i="1"/>
  <c r="F32" i="1"/>
  <c r="AS31" i="1"/>
  <c r="AT31" i="1" s="1"/>
  <c r="AP31" i="1"/>
  <c r="AQ31" i="1" s="1"/>
  <c r="AM31" i="1"/>
  <c r="AN31" i="1" s="1"/>
  <c r="AJ31" i="1"/>
  <c r="AH31" i="1"/>
  <c r="AD31" i="1"/>
  <c r="AE31" i="1" s="1"/>
  <c r="AB31" i="1"/>
  <c r="Z31" i="1"/>
  <c r="V31" i="1"/>
  <c r="W31" i="1" s="1"/>
  <c r="S31" i="1"/>
  <c r="Q31" i="1"/>
  <c r="N31" i="1"/>
  <c r="J31" i="1"/>
  <c r="F31" i="1"/>
  <c r="AS30" i="1"/>
  <c r="AT30" i="1" s="1"/>
  <c r="AP30" i="1"/>
  <c r="AQ30" i="1" s="1"/>
  <c r="AM30" i="1"/>
  <c r="AN30" i="1" s="1"/>
  <c r="AJ30" i="1"/>
  <c r="AH30" i="1"/>
  <c r="AD30" i="1"/>
  <c r="AE30" i="1" s="1"/>
  <c r="AB30" i="1"/>
  <c r="Z30" i="1"/>
  <c r="V30" i="1"/>
  <c r="W30" i="1" s="1"/>
  <c r="S30" i="1"/>
  <c r="Q30" i="1"/>
  <c r="N30" i="1"/>
  <c r="J30" i="1"/>
  <c r="F30" i="1"/>
  <c r="AS29" i="1"/>
  <c r="AT29" i="1" s="1"/>
  <c r="AP29" i="1"/>
  <c r="AQ29" i="1" s="1"/>
  <c r="AM29" i="1"/>
  <c r="AN29" i="1" s="1"/>
  <c r="AJ29" i="1"/>
  <c r="AH29" i="1"/>
  <c r="AD29" i="1"/>
  <c r="AE29" i="1" s="1"/>
  <c r="AB29" i="1"/>
  <c r="Z29" i="1"/>
  <c r="V29" i="1"/>
  <c r="W29" i="1" s="1"/>
  <c r="S29" i="1"/>
  <c r="Q29" i="1"/>
  <c r="N29" i="1"/>
  <c r="J29" i="1"/>
  <c r="F29" i="1"/>
  <c r="AS28" i="1"/>
  <c r="AT28" i="1" s="1"/>
  <c r="AP28" i="1"/>
  <c r="AQ28" i="1" s="1"/>
  <c r="AM28" i="1"/>
  <c r="AN28" i="1" s="1"/>
  <c r="AJ28" i="1"/>
  <c r="AH28" i="1"/>
  <c r="AD28" i="1"/>
  <c r="AE28" i="1" s="1"/>
  <c r="AB28" i="1"/>
  <c r="Z28" i="1"/>
  <c r="V28" i="1"/>
  <c r="W28" i="1" s="1"/>
  <c r="S28" i="1"/>
  <c r="Q28" i="1"/>
  <c r="N28" i="1"/>
  <c r="J28" i="1"/>
  <c r="X28" i="1" s="1"/>
  <c r="F28" i="1"/>
  <c r="AT27" i="1"/>
  <c r="AS27" i="1"/>
  <c r="AQ27" i="1"/>
  <c r="AU27" i="1" s="1"/>
  <c r="AP27" i="1"/>
  <c r="AM27" i="1"/>
  <c r="AJ27" i="1"/>
  <c r="AH27" i="1"/>
  <c r="AD27" i="1"/>
  <c r="AE27" i="1" s="1"/>
  <c r="AB27" i="1"/>
  <c r="Z27" i="1"/>
  <c r="V27" i="1"/>
  <c r="W27" i="1" s="1"/>
  <c r="S27" i="1"/>
  <c r="Q27" i="1"/>
  <c r="N27" i="1"/>
  <c r="J27" i="1"/>
  <c r="F27" i="1"/>
  <c r="AS13" i="1"/>
  <c r="AT13" i="1" s="1"/>
  <c r="AP13" i="1"/>
  <c r="AQ13" i="1" s="1"/>
  <c r="AM13" i="1"/>
  <c r="AN13" i="1" s="1"/>
  <c r="AJ13" i="1"/>
  <c r="AH13" i="1"/>
  <c r="AD13" i="1"/>
  <c r="AE13" i="1" s="1"/>
  <c r="AB13" i="1"/>
  <c r="Z13" i="1"/>
  <c r="V13" i="1"/>
  <c r="W13" i="1" s="1"/>
  <c r="S13" i="1"/>
  <c r="Q13" i="1"/>
  <c r="N13" i="1"/>
  <c r="J13" i="1"/>
  <c r="F13" i="1"/>
  <c r="AS25" i="1"/>
  <c r="AT25" i="1" s="1"/>
  <c r="AP25" i="1"/>
  <c r="AQ25" i="1" s="1"/>
  <c r="AM25" i="1"/>
  <c r="AN25" i="1" s="1"/>
  <c r="AU25" i="1" s="1"/>
  <c r="AJ25" i="1"/>
  <c r="AH25" i="1"/>
  <c r="AD25" i="1"/>
  <c r="AE25" i="1" s="1"/>
  <c r="AB25" i="1"/>
  <c r="Z25" i="1"/>
  <c r="V25" i="1"/>
  <c r="W25" i="1" s="1"/>
  <c r="S25" i="1"/>
  <c r="Q25" i="1"/>
  <c r="N25" i="1"/>
  <c r="J25" i="1"/>
  <c r="F25" i="1"/>
  <c r="AS24" i="1"/>
  <c r="AT24" i="1" s="1"/>
  <c r="AP24" i="1"/>
  <c r="AQ24" i="1" s="1"/>
  <c r="AM24" i="1"/>
  <c r="AN24" i="1" s="1"/>
  <c r="AU24" i="1" s="1"/>
  <c r="AJ24" i="1"/>
  <c r="AH24" i="1"/>
  <c r="AD24" i="1"/>
  <c r="AE24" i="1" s="1"/>
  <c r="AB24" i="1"/>
  <c r="Z24" i="1"/>
  <c r="V24" i="1"/>
  <c r="W24" i="1" s="1"/>
  <c r="S24" i="1"/>
  <c r="Q24" i="1"/>
  <c r="N24" i="1"/>
  <c r="J24" i="1"/>
  <c r="F24" i="1"/>
  <c r="AS23" i="1"/>
  <c r="AT23" i="1" s="1"/>
  <c r="AP23" i="1"/>
  <c r="AQ23" i="1" s="1"/>
  <c r="AM23" i="1"/>
  <c r="AN23" i="1" s="1"/>
  <c r="AJ23" i="1"/>
  <c r="AH23" i="1"/>
  <c r="AD23" i="1"/>
  <c r="AE23" i="1" s="1"/>
  <c r="AB23" i="1"/>
  <c r="Z23" i="1"/>
  <c r="V23" i="1"/>
  <c r="W23" i="1" s="1"/>
  <c r="S23" i="1"/>
  <c r="Q23" i="1"/>
  <c r="N23" i="1"/>
  <c r="J23" i="1"/>
  <c r="F23" i="1"/>
  <c r="AS22" i="1"/>
  <c r="AT22" i="1" s="1"/>
  <c r="AP22" i="1"/>
  <c r="AQ22" i="1" s="1"/>
  <c r="AM22" i="1"/>
  <c r="AN22" i="1" s="1"/>
  <c r="AU22" i="1" s="1"/>
  <c r="AJ22" i="1"/>
  <c r="AH22" i="1"/>
  <c r="AD22" i="1"/>
  <c r="AE22" i="1" s="1"/>
  <c r="AB22" i="1"/>
  <c r="Z22" i="1"/>
  <c r="W22" i="1"/>
  <c r="V22" i="1"/>
  <c r="S22" i="1"/>
  <c r="Q22" i="1"/>
  <c r="N22" i="1"/>
  <c r="J22" i="1"/>
  <c r="F22" i="1"/>
  <c r="X22" i="1" s="1"/>
  <c r="AS21" i="1"/>
  <c r="AT21" i="1" s="1"/>
  <c r="AP21" i="1"/>
  <c r="AQ21" i="1" s="1"/>
  <c r="AM21" i="1"/>
  <c r="AN21" i="1" s="1"/>
  <c r="AJ21" i="1"/>
  <c r="AH21" i="1"/>
  <c r="AE21" i="1"/>
  <c r="AD21" i="1"/>
  <c r="AB21" i="1"/>
  <c r="Z21" i="1"/>
  <c r="V21" i="1"/>
  <c r="W21" i="1" s="1"/>
  <c r="S21" i="1"/>
  <c r="Q21" i="1"/>
  <c r="N21" i="1"/>
  <c r="J21" i="1"/>
  <c r="X21" i="1" s="1"/>
  <c r="F21" i="1"/>
  <c r="AS20" i="1"/>
  <c r="AP20" i="1"/>
  <c r="AQ20" i="1" s="1"/>
  <c r="AM20" i="1"/>
  <c r="AN20" i="1" s="1"/>
  <c r="AJ20" i="1"/>
  <c r="AH20" i="1"/>
  <c r="AD20" i="1"/>
  <c r="AE20" i="1" s="1"/>
  <c r="AB20" i="1"/>
  <c r="Z20" i="1"/>
  <c r="V20" i="1"/>
  <c r="W20" i="1" s="1"/>
  <c r="S20" i="1"/>
  <c r="Q20" i="1"/>
  <c r="N20" i="1"/>
  <c r="J20" i="1"/>
  <c r="F20" i="1"/>
  <c r="AS19" i="1"/>
  <c r="AT19" i="1" s="1"/>
  <c r="AP19" i="1"/>
  <c r="AQ19" i="1" s="1"/>
  <c r="AM19" i="1"/>
  <c r="AN19" i="1" s="1"/>
  <c r="AU19" i="1" s="1"/>
  <c r="AJ19" i="1"/>
  <c r="AH19" i="1"/>
  <c r="AD19" i="1"/>
  <c r="AE19" i="1" s="1"/>
  <c r="AB19" i="1"/>
  <c r="Z19" i="1"/>
  <c r="W19" i="1"/>
  <c r="V19" i="1"/>
  <c r="S19" i="1"/>
  <c r="Q19" i="1"/>
  <c r="N19" i="1"/>
  <c r="J19" i="1"/>
  <c r="F19" i="1"/>
  <c r="X19" i="1" s="1"/>
  <c r="AS18" i="1"/>
  <c r="AT18" i="1" s="1"/>
  <c r="AP18" i="1"/>
  <c r="AQ18" i="1" s="1"/>
  <c r="AM18" i="1"/>
  <c r="AN18" i="1" s="1"/>
  <c r="AJ18" i="1"/>
  <c r="AH18" i="1"/>
  <c r="AE18" i="1"/>
  <c r="AD18" i="1"/>
  <c r="AB18" i="1"/>
  <c r="Z18" i="1"/>
  <c r="V18" i="1"/>
  <c r="W18" i="1" s="1"/>
  <c r="S18" i="1"/>
  <c r="Q18" i="1"/>
  <c r="N18" i="1"/>
  <c r="J18" i="1"/>
  <c r="X18" i="1" s="1"/>
  <c r="F18" i="1"/>
  <c r="AT17" i="1"/>
  <c r="AS17" i="1"/>
  <c r="AQ17" i="1"/>
  <c r="AP17" i="1"/>
  <c r="AN17" i="1"/>
  <c r="AU17" i="1" s="1"/>
  <c r="AM17" i="1"/>
  <c r="AJ17" i="1"/>
  <c r="AH17" i="1"/>
  <c r="AD17" i="1"/>
  <c r="AE17" i="1" s="1"/>
  <c r="AB17" i="1"/>
  <c r="Z17" i="1"/>
  <c r="V17" i="1"/>
  <c r="W17" i="1" s="1"/>
  <c r="S17" i="1"/>
  <c r="Q17" i="1"/>
  <c r="N17" i="1"/>
  <c r="J17" i="1"/>
  <c r="F17" i="1"/>
  <c r="AS16" i="1"/>
  <c r="AT16" i="1" s="1"/>
  <c r="AP16" i="1"/>
  <c r="AM16" i="1"/>
  <c r="AN16" i="1" s="1"/>
  <c r="AU16" i="1" s="1"/>
  <c r="AJ16" i="1"/>
  <c r="AH16" i="1"/>
  <c r="AD16" i="1"/>
  <c r="AE16" i="1" s="1"/>
  <c r="AB16" i="1"/>
  <c r="Z16" i="1"/>
  <c r="V16" i="1"/>
  <c r="W16" i="1" s="1"/>
  <c r="S16" i="1"/>
  <c r="Q16" i="1"/>
  <c r="N16" i="1"/>
  <c r="J16" i="1"/>
  <c r="F16" i="1"/>
  <c r="AS15" i="1"/>
  <c r="AT15" i="1" s="1"/>
  <c r="AP15" i="1"/>
  <c r="AQ15" i="1" s="1"/>
  <c r="AM15" i="1"/>
  <c r="AN15" i="1" s="1"/>
  <c r="AJ15" i="1"/>
  <c r="AH15" i="1"/>
  <c r="AD15" i="1"/>
  <c r="AE15" i="1" s="1"/>
  <c r="AB15" i="1"/>
  <c r="Z15" i="1"/>
  <c r="V15" i="1"/>
  <c r="W15" i="1" s="1"/>
  <c r="S15" i="1"/>
  <c r="Q15" i="1"/>
  <c r="N15" i="1"/>
  <c r="J15" i="1"/>
  <c r="F15" i="1"/>
  <c r="AS14" i="1"/>
  <c r="AT14" i="1" s="1"/>
  <c r="AP14" i="1"/>
  <c r="AQ14" i="1" s="1"/>
  <c r="AM14" i="1"/>
  <c r="AN14" i="1" s="1"/>
  <c r="AJ14" i="1"/>
  <c r="AH14" i="1"/>
  <c r="AD14" i="1"/>
  <c r="AE14" i="1" s="1"/>
  <c r="AB14" i="1"/>
  <c r="Z14" i="1"/>
  <c r="V14" i="1"/>
  <c r="W14" i="1" s="1"/>
  <c r="S14" i="1"/>
  <c r="Q14" i="1"/>
  <c r="N14" i="1"/>
  <c r="J14" i="1"/>
  <c r="F14" i="1"/>
  <c r="AS12" i="1"/>
  <c r="AT12" i="1" s="1"/>
  <c r="AP12" i="1"/>
  <c r="AQ12" i="1" s="1"/>
  <c r="AM12" i="1"/>
  <c r="AN12" i="1" s="1"/>
  <c r="AJ12" i="1"/>
  <c r="AH12" i="1"/>
  <c r="AD12" i="1"/>
  <c r="AE12" i="1" s="1"/>
  <c r="AB12" i="1"/>
  <c r="Z12" i="1"/>
  <c r="V12" i="1"/>
  <c r="W12" i="1" s="1"/>
  <c r="S12" i="1"/>
  <c r="Q12" i="1"/>
  <c r="N12" i="1"/>
  <c r="J12" i="1"/>
  <c r="F12" i="1"/>
  <c r="AS11" i="1"/>
  <c r="AT11" i="1" s="1"/>
  <c r="AP11" i="1"/>
  <c r="AQ11" i="1" s="1"/>
  <c r="AM11" i="1"/>
  <c r="AN11" i="1" s="1"/>
  <c r="AJ11" i="1"/>
  <c r="AH11" i="1"/>
  <c r="AD11" i="1"/>
  <c r="AE11" i="1" s="1"/>
  <c r="AB11" i="1"/>
  <c r="Z11" i="1"/>
  <c r="V11" i="1"/>
  <c r="W11" i="1" s="1"/>
  <c r="S11" i="1"/>
  <c r="Q11" i="1"/>
  <c r="N11" i="1"/>
  <c r="J11" i="1"/>
  <c r="F11" i="1"/>
  <c r="AS10" i="1"/>
  <c r="AT10" i="1" s="1"/>
  <c r="AP10" i="1"/>
  <c r="AQ10" i="1" s="1"/>
  <c r="AM10" i="1"/>
  <c r="AN10" i="1" s="1"/>
  <c r="AJ10" i="1"/>
  <c r="AH10" i="1"/>
  <c r="AD10" i="1"/>
  <c r="AE10" i="1" s="1"/>
  <c r="AB10" i="1"/>
  <c r="Z10" i="1"/>
  <c r="V10" i="1"/>
  <c r="W10" i="1" s="1"/>
  <c r="S10" i="1"/>
  <c r="Q10" i="1"/>
  <c r="N10" i="1"/>
  <c r="J10" i="1"/>
  <c r="F10" i="1"/>
  <c r="AS9" i="1"/>
  <c r="AT9" i="1" s="1"/>
  <c r="AP9" i="1"/>
  <c r="AQ9" i="1" s="1"/>
  <c r="AM9" i="1"/>
  <c r="AN9" i="1" s="1"/>
  <c r="AU9" i="1" s="1"/>
  <c r="AJ9" i="1"/>
  <c r="AH9" i="1"/>
  <c r="AD9" i="1"/>
  <c r="AE9" i="1" s="1"/>
  <c r="AB9" i="1"/>
  <c r="Z9" i="1"/>
  <c r="V9" i="1"/>
  <c r="W9" i="1" s="1"/>
  <c r="S9" i="1"/>
  <c r="Q9" i="1"/>
  <c r="N9" i="1"/>
  <c r="J9" i="1"/>
  <c r="F9" i="1"/>
  <c r="AS8" i="1"/>
  <c r="AT8" i="1" s="1"/>
  <c r="AP8" i="1"/>
  <c r="AQ8" i="1" s="1"/>
  <c r="AM8" i="1"/>
  <c r="AN8" i="1" s="1"/>
  <c r="AJ8" i="1"/>
  <c r="AH8" i="1"/>
  <c r="AD8" i="1"/>
  <c r="AE8" i="1" s="1"/>
  <c r="AB8" i="1"/>
  <c r="Z8" i="1"/>
  <c r="V8" i="1"/>
  <c r="W8" i="1" s="1"/>
  <c r="S8" i="1"/>
  <c r="Q8" i="1"/>
  <c r="N8" i="1"/>
  <c r="J8" i="1"/>
  <c r="F8" i="1"/>
  <c r="AS7" i="1"/>
  <c r="AT7" i="1" s="1"/>
  <c r="AP7" i="1"/>
  <c r="AQ7" i="1" s="1"/>
  <c r="AM7" i="1"/>
  <c r="AN7" i="1" s="1"/>
  <c r="AJ7" i="1"/>
  <c r="AH7" i="1"/>
  <c r="AD7" i="1"/>
  <c r="AE7" i="1" s="1"/>
  <c r="AB7" i="1"/>
  <c r="Z7" i="1"/>
  <c r="V7" i="1"/>
  <c r="W7" i="1" s="1"/>
  <c r="S7" i="1"/>
  <c r="Q7" i="1"/>
  <c r="N7" i="1"/>
  <c r="J7" i="1"/>
  <c r="F7" i="1"/>
  <c r="AS6" i="1"/>
  <c r="AT6" i="1" s="1"/>
  <c r="AP6" i="1"/>
  <c r="AQ6" i="1" s="1"/>
  <c r="AM6" i="1"/>
  <c r="AJ6" i="1"/>
  <c r="AH6" i="1"/>
  <c r="AD6" i="1"/>
  <c r="AE6" i="1" s="1"/>
  <c r="AB6" i="1"/>
  <c r="Z6" i="1"/>
  <c r="V6" i="1"/>
  <c r="W6" i="1" s="1"/>
  <c r="S6" i="1"/>
  <c r="Q6" i="1"/>
  <c r="N6" i="1"/>
  <c r="J6" i="1"/>
  <c r="F6" i="1"/>
  <c r="AU45" i="1" l="1"/>
  <c r="AU71" i="1"/>
  <c r="AK9" i="1"/>
  <c r="X10" i="1"/>
  <c r="X11" i="1"/>
  <c r="AU11" i="1"/>
  <c r="AU12" i="1"/>
  <c r="X14" i="1"/>
  <c r="AU14" i="1"/>
  <c r="AU15" i="1"/>
  <c r="AK35" i="1"/>
  <c r="X36" i="1"/>
  <c r="AK39" i="1"/>
  <c r="AK45" i="1"/>
  <c r="X46" i="1"/>
  <c r="AK52" i="1"/>
  <c r="AK55" i="1"/>
  <c r="X56" i="1"/>
  <c r="AK26" i="1"/>
  <c r="X57" i="1"/>
  <c r="X58" i="1"/>
  <c r="X59" i="1"/>
  <c r="X69" i="1"/>
  <c r="AK71" i="1"/>
  <c r="X72" i="1"/>
  <c r="X73" i="1"/>
  <c r="AU73" i="1"/>
  <c r="AU74" i="1"/>
  <c r="AK81" i="1"/>
  <c r="AU81" i="1"/>
  <c r="X82" i="1"/>
  <c r="AU82" i="1"/>
  <c r="AU83" i="1"/>
  <c r="AU84" i="1"/>
  <c r="AK17" i="1"/>
  <c r="X37" i="1"/>
  <c r="AU7" i="1"/>
  <c r="X29" i="1"/>
  <c r="AU31" i="1"/>
  <c r="AU41" i="1"/>
  <c r="X53" i="1"/>
  <c r="AU61" i="1"/>
  <c r="AU95" i="1"/>
  <c r="AK6" i="1"/>
  <c r="AK7" i="1"/>
  <c r="AU8" i="1"/>
  <c r="X12" i="1"/>
  <c r="AK16" i="1"/>
  <c r="AK24" i="1"/>
  <c r="AK25" i="1"/>
  <c r="AK31" i="1"/>
  <c r="X32" i="1"/>
  <c r="X33" i="1"/>
  <c r="AU33" i="1"/>
  <c r="X38" i="1"/>
  <c r="X40" i="1"/>
  <c r="AK41" i="1"/>
  <c r="X42" i="1"/>
  <c r="X43" i="1"/>
  <c r="AU43" i="1"/>
  <c r="AK49" i="1"/>
  <c r="X50" i="1"/>
  <c r="AU50" i="1"/>
  <c r="X54" i="1"/>
  <c r="X60" i="1"/>
  <c r="AK61" i="1"/>
  <c r="AU63" i="1"/>
  <c r="X67" i="1"/>
  <c r="AK67" i="1"/>
  <c r="AU67" i="1"/>
  <c r="X68" i="1"/>
  <c r="AU69" i="1"/>
  <c r="X70" i="1"/>
  <c r="AK75" i="1"/>
  <c r="AU75" i="1"/>
  <c r="X76" i="1"/>
  <c r="AK80" i="1"/>
  <c r="AK84" i="1"/>
  <c r="X86" i="1"/>
  <c r="AU87" i="1"/>
  <c r="X94" i="1"/>
  <c r="AK95" i="1"/>
  <c r="AU35" i="1"/>
  <c r="AV61" i="1"/>
  <c r="AW61" i="1" s="1"/>
  <c r="AK8" i="1"/>
  <c r="AK14" i="1"/>
  <c r="AV14" i="1" s="1"/>
  <c r="AW14" i="1" s="1"/>
  <c r="AK15" i="1"/>
  <c r="AK20" i="1"/>
  <c r="AK23" i="1"/>
  <c r="X6" i="1"/>
  <c r="X7" i="1"/>
  <c r="AV7" i="1" s="1"/>
  <c r="AW7" i="1" s="1"/>
  <c r="X8" i="1"/>
  <c r="AV8" i="1" s="1"/>
  <c r="AW8" i="1" s="1"/>
  <c r="X9" i="1"/>
  <c r="AK10" i="1"/>
  <c r="AU10" i="1"/>
  <c r="AK11" i="1"/>
  <c r="AV11" i="1" s="1"/>
  <c r="AW11" i="1" s="1"/>
  <c r="X15" i="1"/>
  <c r="AV15" i="1" s="1"/>
  <c r="AW15" i="1" s="1"/>
  <c r="X16" i="1"/>
  <c r="AV16" i="1" s="1"/>
  <c r="AW16" i="1" s="1"/>
  <c r="X17" i="1"/>
  <c r="AV17" i="1" s="1"/>
  <c r="AW17" i="1" s="1"/>
  <c r="AK18" i="1"/>
  <c r="AU18" i="1"/>
  <c r="AK19" i="1"/>
  <c r="X20" i="1"/>
  <c r="AK21" i="1"/>
  <c r="AU21" i="1"/>
  <c r="AK22" i="1"/>
  <c r="X23" i="1"/>
  <c r="X24" i="1"/>
  <c r="AV24" i="1" s="1"/>
  <c r="AW24" i="1" s="1"/>
  <c r="AU13" i="1"/>
  <c r="AU29" i="1"/>
  <c r="AU37" i="1"/>
  <c r="AU47" i="1"/>
  <c r="X25" i="1"/>
  <c r="AK13" i="1"/>
  <c r="X27" i="1"/>
  <c r="AK28" i="1"/>
  <c r="AU28" i="1"/>
  <c r="AK29" i="1"/>
  <c r="X30" i="1"/>
  <c r="X31" i="1"/>
  <c r="AV31" i="1" s="1"/>
  <c r="AW31" i="1" s="1"/>
  <c r="AK32" i="1"/>
  <c r="AU32" i="1"/>
  <c r="AK33" i="1"/>
  <c r="X34" i="1"/>
  <c r="X35" i="1"/>
  <c r="AV35" i="1" s="1"/>
  <c r="AW35" i="1" s="1"/>
  <c r="AK36" i="1"/>
  <c r="AU36" i="1"/>
  <c r="AK37" i="1"/>
  <c r="AK38" i="1"/>
  <c r="AU38" i="1"/>
  <c r="X39" i="1"/>
  <c r="X41" i="1"/>
  <c r="AV41" i="1" s="1"/>
  <c r="AW41" i="1" s="1"/>
  <c r="AK42" i="1"/>
  <c r="AU42" i="1"/>
  <c r="AK43" i="1"/>
  <c r="X44" i="1"/>
  <c r="X45" i="1"/>
  <c r="AV45" i="1" s="1"/>
  <c r="AW45" i="1" s="1"/>
  <c r="AK46" i="1"/>
  <c r="AU46" i="1"/>
  <c r="AK47" i="1"/>
  <c r="X48" i="1"/>
  <c r="X49" i="1"/>
  <c r="AV49" i="1" s="1"/>
  <c r="AW49" i="1" s="1"/>
  <c r="AK50" i="1"/>
  <c r="X51" i="1"/>
  <c r="X52" i="1"/>
  <c r="AK53" i="1"/>
  <c r="AK54" i="1"/>
  <c r="AU54" i="1"/>
  <c r="X55" i="1"/>
  <c r="AV55" i="1" s="1"/>
  <c r="AW55" i="1" s="1"/>
  <c r="AK56" i="1"/>
  <c r="AU56" i="1"/>
  <c r="AU60" i="1"/>
  <c r="AU62" i="1"/>
  <c r="AU68" i="1"/>
  <c r="AU70" i="1"/>
  <c r="AU86" i="1"/>
  <c r="AK27" i="1"/>
  <c r="AK30" i="1"/>
  <c r="AK34" i="1"/>
  <c r="AV39" i="1"/>
  <c r="AW39" i="1" s="1"/>
  <c r="AK44" i="1"/>
  <c r="AK48" i="1"/>
  <c r="AK51" i="1"/>
  <c r="AU93" i="1"/>
  <c r="AK63" i="1"/>
  <c r="AK74" i="1"/>
  <c r="AK79" i="1"/>
  <c r="AK83" i="1"/>
  <c r="AK87" i="1"/>
  <c r="X91" i="1"/>
  <c r="AV91" i="1" s="1"/>
  <c r="AW91" i="1" s="1"/>
  <c r="AK94" i="1"/>
  <c r="AV94" i="1" s="1"/>
  <c r="AW94" i="1" s="1"/>
  <c r="AK57" i="1"/>
  <c r="AU57" i="1"/>
  <c r="AK58" i="1"/>
  <c r="AK59" i="1"/>
  <c r="AV59" i="1" s="1"/>
  <c r="AW59" i="1" s="1"/>
  <c r="AK60" i="1"/>
  <c r="AV60" i="1" s="1"/>
  <c r="AW60" i="1" s="1"/>
  <c r="X62" i="1"/>
  <c r="AK62" i="1"/>
  <c r="X63" i="1"/>
  <c r="X64" i="1"/>
  <c r="AK65" i="1"/>
  <c r="AK66" i="1"/>
  <c r="AK68" i="1"/>
  <c r="AV68" i="1" s="1"/>
  <c r="AW68" i="1" s="1"/>
  <c r="AK70" i="1"/>
  <c r="AV70" i="1" s="1"/>
  <c r="AW70" i="1" s="1"/>
  <c r="X71" i="1"/>
  <c r="AK72" i="1"/>
  <c r="AK73" i="1"/>
  <c r="AV73" i="1" s="1"/>
  <c r="AW73" i="1" s="1"/>
  <c r="X74" i="1"/>
  <c r="X75" i="1"/>
  <c r="AK76" i="1"/>
  <c r="X77" i="1"/>
  <c r="AK78" i="1"/>
  <c r="AV78" i="1" s="1"/>
  <c r="AW78" i="1" s="1"/>
  <c r="X79" i="1"/>
  <c r="X80" i="1"/>
  <c r="X81" i="1"/>
  <c r="AK82" i="1"/>
  <c r="AV82" i="1" s="1"/>
  <c r="AW82" i="1" s="1"/>
  <c r="X83" i="1"/>
  <c r="X84" i="1"/>
  <c r="AK85" i="1"/>
  <c r="AK86" i="1"/>
  <c r="AV86" i="1" s="1"/>
  <c r="AW86" i="1" s="1"/>
  <c r="X87" i="1"/>
  <c r="X88" i="1"/>
  <c r="AK89" i="1"/>
  <c r="AK90" i="1"/>
  <c r="AV90" i="1" s="1"/>
  <c r="AW90" i="1" s="1"/>
  <c r="AK92" i="1"/>
  <c r="AK93" i="1"/>
  <c r="AV93" i="1" s="1"/>
  <c r="AW93" i="1" s="1"/>
  <c r="X95" i="1"/>
  <c r="AK96" i="1"/>
  <c r="X26" i="1"/>
  <c r="X13" i="1"/>
  <c r="AV9" i="1"/>
  <c r="AW9" i="1" s="1"/>
  <c r="AU6" i="1"/>
  <c r="AV6" i="1" s="1"/>
  <c r="AW6" i="1" s="1"/>
  <c r="AV10" i="1"/>
  <c r="AW10" i="1" s="1"/>
  <c r="AK12" i="1"/>
  <c r="AV12" i="1" s="1"/>
  <c r="AW12" i="1" s="1"/>
  <c r="AV18" i="1"/>
  <c r="AW18" i="1" s="1"/>
  <c r="AV19" i="1"/>
  <c r="AW19" i="1" s="1"/>
  <c r="AU20" i="1"/>
  <c r="AV20" i="1" s="1"/>
  <c r="AW20" i="1" s="1"/>
  <c r="AV21" i="1"/>
  <c r="AW21" i="1" s="1"/>
  <c r="AV22" i="1"/>
  <c r="AW22" i="1" s="1"/>
  <c r="AU23" i="1"/>
  <c r="AV23" i="1" s="1"/>
  <c r="AW23" i="1" s="1"/>
  <c r="AV25" i="1"/>
  <c r="AW25" i="1" s="1"/>
  <c r="AV13" i="1"/>
  <c r="AW13" i="1" s="1"/>
  <c r="AV28" i="1"/>
  <c r="AW28" i="1" s="1"/>
  <c r="AV29" i="1"/>
  <c r="AW29" i="1" s="1"/>
  <c r="AU30" i="1"/>
  <c r="AV30" i="1" s="1"/>
  <c r="AW30" i="1" s="1"/>
  <c r="AV32" i="1"/>
  <c r="AW32" i="1" s="1"/>
  <c r="AV33" i="1"/>
  <c r="AW33" i="1" s="1"/>
  <c r="AU34" i="1"/>
  <c r="AV34" i="1" s="1"/>
  <c r="AW34" i="1" s="1"/>
  <c r="AV36" i="1"/>
  <c r="AW36" i="1" s="1"/>
  <c r="AV37" i="1"/>
  <c r="AW37" i="1" s="1"/>
  <c r="AV38" i="1"/>
  <c r="AW38" i="1" s="1"/>
  <c r="AK40" i="1"/>
  <c r="AV40" i="1" s="1"/>
  <c r="AW40" i="1" s="1"/>
  <c r="AU40" i="1"/>
  <c r="AV42" i="1"/>
  <c r="AW42" i="1" s="1"/>
  <c r="AV43" i="1"/>
  <c r="AW43" i="1" s="1"/>
  <c r="AU44" i="1"/>
  <c r="AV44" i="1" s="1"/>
  <c r="AW44" i="1" s="1"/>
  <c r="AV46" i="1"/>
  <c r="AW46" i="1" s="1"/>
  <c r="AV47" i="1"/>
  <c r="AW47" i="1" s="1"/>
  <c r="AU48" i="1"/>
  <c r="AV48" i="1" s="1"/>
  <c r="AW48" i="1" s="1"/>
  <c r="AV50" i="1"/>
  <c r="AW50" i="1" s="1"/>
  <c r="AU51" i="1"/>
  <c r="AV51" i="1" s="1"/>
  <c r="AW51" i="1" s="1"/>
  <c r="AU52" i="1"/>
  <c r="AV52" i="1" s="1"/>
  <c r="AW52" i="1" s="1"/>
  <c r="AV53" i="1"/>
  <c r="AW53" i="1" s="1"/>
  <c r="AV54" i="1"/>
  <c r="AW54" i="1" s="1"/>
  <c r="AV56" i="1"/>
  <c r="AW56" i="1" s="1"/>
  <c r="AV26" i="1"/>
  <c r="AW26" i="1" s="1"/>
  <c r="AU58" i="1"/>
  <c r="AV58" i="1" s="1"/>
  <c r="AW58" i="1" s="1"/>
  <c r="AV63" i="1"/>
  <c r="AW63" i="1" s="1"/>
  <c r="AV64" i="1"/>
  <c r="AW64" i="1" s="1"/>
  <c r="X65" i="1"/>
  <c r="AU65" i="1"/>
  <c r="AU66" i="1"/>
  <c r="AV66" i="1" s="1"/>
  <c r="AW66" i="1" s="1"/>
  <c r="AK69" i="1"/>
  <c r="AV69" i="1" s="1"/>
  <c r="AW69" i="1" s="1"/>
  <c r="AV71" i="1"/>
  <c r="AW71" i="1" s="1"/>
  <c r="AU72" i="1"/>
  <c r="AV72" i="1" s="1"/>
  <c r="AW72" i="1" s="1"/>
  <c r="AV74" i="1"/>
  <c r="AW74" i="1" s="1"/>
  <c r="AV75" i="1"/>
  <c r="AW75" i="1" s="1"/>
  <c r="AU76" i="1"/>
  <c r="AV76" i="1" s="1"/>
  <c r="AW76" i="1" s="1"/>
  <c r="AV77" i="1"/>
  <c r="AW77" i="1" s="1"/>
  <c r="AV79" i="1"/>
  <c r="AW79" i="1" s="1"/>
  <c r="AV80" i="1"/>
  <c r="AW80" i="1" s="1"/>
  <c r="AV81" i="1"/>
  <c r="AW81" i="1" s="1"/>
  <c r="AV83" i="1"/>
  <c r="AW83" i="1" s="1"/>
  <c r="AV84" i="1"/>
  <c r="AW84" i="1" s="1"/>
  <c r="X85" i="1"/>
  <c r="AU85" i="1"/>
  <c r="AV87" i="1"/>
  <c r="AW87" i="1" s="1"/>
  <c r="AV88" i="1"/>
  <c r="AW88" i="1" s="1"/>
  <c r="X89" i="1"/>
  <c r="AU89" i="1"/>
  <c r="AU92" i="1"/>
  <c r="AV92" i="1" s="1"/>
  <c r="AW92" i="1" s="1"/>
  <c r="AV95" i="1"/>
  <c r="AW95" i="1" s="1"/>
  <c r="X96" i="1"/>
  <c r="AU96" i="1"/>
  <c r="AV96" i="1" l="1"/>
  <c r="AW96" i="1" s="1"/>
  <c r="AV89" i="1"/>
  <c r="AW89" i="1" s="1"/>
  <c r="AV85" i="1"/>
  <c r="AW85" i="1" s="1"/>
  <c r="AV57" i="1"/>
  <c r="AW57" i="1" s="1"/>
  <c r="AV67" i="1"/>
  <c r="AW67" i="1" s="1"/>
  <c r="AV62" i="1"/>
  <c r="AW62" i="1" s="1"/>
  <c r="AV27" i="1"/>
  <c r="AW27" i="1" s="1"/>
  <c r="AV65" i="1"/>
  <c r="AW65" i="1" s="1"/>
</calcChain>
</file>

<file path=xl/sharedStrings.xml><?xml version="1.0" encoding="utf-8"?>
<sst xmlns="http://schemas.openxmlformats.org/spreadsheetml/2006/main" count="330" uniqueCount="229">
  <si>
    <t>Таблица мониторинга электронных журналов и дневников за период с 24 марта по 24 апреля  2016/2017 учебного года по состоянию на 24 апреля 2017 г.</t>
  </si>
  <si>
    <t>I. Актуальность информации об образовательной организации, педагогическом коллективе и обучающихся, содержании образовательного процесса</t>
  </si>
  <si>
    <t>II. Актуальность информации  о ходе,  результатах текущего контроля успеваемости, промежуточной аттестации обучающегося и посещаемости уроков</t>
  </si>
  <si>
    <t>III. Статистика посещений пользователями 
программного комплекса</t>
  </si>
  <si>
    <t>Метод оценки</t>
  </si>
  <si>
    <t>Наличие информации об учителях, учащихся, родителях</t>
  </si>
  <si>
    <t>Наличие календарно-тематического планирования (КТП) для каждого педагога в частности</t>
  </si>
  <si>
    <t>Наличие сведений о темах уроков, проведенных для обучающегося, и домашних заданиях за рассматриваемый период (%)</t>
  </si>
  <si>
    <t>Наличие сведений об оценках и посещаемости уроков за рассматриваемый период</t>
  </si>
  <si>
    <t>Наличие сведений об оценках аттестации обучающихся за рассматриваемый период (%)</t>
  </si>
  <si>
    <t>Посещаемость родителями электронного дневника</t>
  </si>
  <si>
    <t>№ п/п</t>
  </si>
  <si>
    <t>Кол-во учителей               по  ОО1</t>
  </si>
  <si>
    <t>Кол-во учителей в ЭЖ</t>
  </si>
  <si>
    <t>Значение критериев (0-1)</t>
  </si>
  <si>
    <t>Кол-во учеников  по ОО1</t>
  </si>
  <si>
    <t>Кол-во учеников в ЭЖ</t>
  </si>
  <si>
    <t>Кол-во классов              по ОО1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</si>
  <si>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</si>
  <si>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</si>
  <si>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</si>
  <si>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</si>
  <si>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</si>
  <si>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</si>
  <si>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</si>
  <si>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 xml:space="preserve"> Соотношение, %</t>
  </si>
  <si>
    <t>Итого
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</si>
  <si>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</si>
  <si>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</si>
  <si>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</si>
  <si>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>Среднее кол-во оценок на одного ученика за месяц по предмету</t>
  </si>
  <si>
    <t xml:space="preserve">Кол-во пропусков </t>
  </si>
  <si>
    <t>Значение (0-1)</t>
  </si>
  <si>
    <t>% выставлен-ных итоговых оценок</t>
  </si>
  <si>
    <t>Критерий 
(0-1)</t>
  </si>
  <si>
    <t>Итого             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</si>
  <si>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</si>
  <si>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</si>
  <si>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</si>
  <si>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</si>
  <si>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
внешних
обращений к
системе
сотрудников</t>
  </si>
  <si>
    <t>Среднее кол-во обращений одного учителя за период</t>
  </si>
  <si>
    <t>Итого              (макс 3 балла)</t>
  </si>
  <si>
    <t>Сумма баллов (макс 18 баллов)</t>
  </si>
  <si>
    <t>Процент информационной наполняемости</t>
  </si>
  <si>
    <t>МБОУ гимназия №3</t>
  </si>
  <si>
    <t>-</t>
  </si>
  <si>
    <t>гимн.№3</t>
  </si>
  <si>
    <t>МБОУ гимназия №23</t>
  </si>
  <si>
    <t>гимн.№23</t>
  </si>
  <si>
    <t>МБОУ гимназия №72</t>
  </si>
  <si>
    <t>гимн.№72</t>
  </si>
  <si>
    <t>МОУ гимназия №87</t>
  </si>
  <si>
    <t>гимн.№87</t>
  </si>
  <si>
    <t>МБОУ гимназия №92</t>
  </si>
  <si>
    <t>гимн.№92</t>
  </si>
  <si>
    <t>МАОУ лицей №64</t>
  </si>
  <si>
    <t>лицей №64</t>
  </si>
  <si>
    <t>МБОУ лицей №90</t>
  </si>
  <si>
    <t>лицей №90</t>
  </si>
  <si>
    <t>МБОУ СОШ №10</t>
  </si>
  <si>
    <t>СОШ №10</t>
  </si>
  <si>
    <t>МБОУ СОШ №50</t>
  </si>
  <si>
    <t>СОШ №50</t>
  </si>
  <si>
    <t>МБОУ СОШ №55</t>
  </si>
  <si>
    <t>СОШ №55</t>
  </si>
  <si>
    <t>МБОУ СОШ №65</t>
  </si>
  <si>
    <t>СОШ №65</t>
  </si>
  <si>
    <t>МБОУ СОШ №68</t>
  </si>
  <si>
    <t>СОШ №68</t>
  </si>
  <si>
    <t>МБОУ СОШ №78</t>
  </si>
  <si>
    <t>СОШ №78</t>
  </si>
  <si>
    <t>МАОУ СОШ №101</t>
  </si>
  <si>
    <t>СОШ №101</t>
  </si>
  <si>
    <t>МБОУ гимназия №18</t>
  </si>
  <si>
    <t>гимн.№18</t>
  </si>
  <si>
    <t>МБОУ гимназия №33</t>
  </si>
  <si>
    <t>гимн.№33</t>
  </si>
  <si>
    <t>МАОУ гимназия №36</t>
  </si>
  <si>
    <t>гимн.№36</t>
  </si>
  <si>
    <t>МБОУ гимназия №54</t>
  </si>
  <si>
    <t>гимн.№54</t>
  </si>
  <si>
    <t>МБОУ гимназия №69</t>
  </si>
  <si>
    <t>гимн.№69</t>
  </si>
  <si>
    <t>МБОУ СОШ №6</t>
  </si>
  <si>
    <t>СОШ №6</t>
  </si>
  <si>
    <t>МБОУ ООШ №7</t>
  </si>
  <si>
    <t>ООШ №7</t>
  </si>
  <si>
    <t>МБОУ СОШ №16</t>
  </si>
  <si>
    <t>СОШ №16</t>
  </si>
  <si>
    <t>МБОУ СОШ №60</t>
  </si>
  <si>
    <t>СОШ №60</t>
  </si>
  <si>
    <t>МБОУ СОШ №63</t>
  </si>
  <si>
    <t>СОШ №63</t>
  </si>
  <si>
    <t>МАОУ СОШ №75</t>
  </si>
  <si>
    <t>СОШ №75</t>
  </si>
  <si>
    <t>МБОУ СОШ №89</t>
  </si>
  <si>
    <t>СОШ №89</t>
  </si>
  <si>
    <t>МБОУ СОШ №95</t>
  </si>
  <si>
    <t>СОШ №95</t>
  </si>
  <si>
    <t>МБОУ СОШ №98</t>
  </si>
  <si>
    <t>СОШ №98</t>
  </si>
  <si>
    <t>МАОУ гимназия №25</t>
  </si>
  <si>
    <t>гимн.№25</t>
  </si>
  <si>
    <t>МБОУ гимназия №44</t>
  </si>
  <si>
    <t>гимн.№44</t>
  </si>
  <si>
    <t>МБОУ гимназия №82</t>
  </si>
  <si>
    <t>гимн.№82</t>
  </si>
  <si>
    <t>МБОУ СОШ №1</t>
  </si>
  <si>
    <t>СОШ №1</t>
  </si>
  <si>
    <t>МБОУ СОШ №11</t>
  </si>
  <si>
    <t>СОШ №11</t>
  </si>
  <si>
    <t>МБОУ СОШ №31</t>
  </si>
  <si>
    <t>СОШ №31</t>
  </si>
  <si>
    <t>МБОУ СОШ №35</t>
  </si>
  <si>
    <t>СОШ №35</t>
  </si>
  <si>
    <t>МБОУ СОШ №37</t>
  </si>
  <si>
    <t>СОШ №37</t>
  </si>
  <si>
    <t>МБОУ СОШ №42</t>
  </si>
  <si>
    <t>СОШ №42</t>
  </si>
  <si>
    <t>МБОУ СОШ №45</t>
  </si>
  <si>
    <t>СОШ №45</t>
  </si>
  <si>
    <t>МБОУ СОШ №47</t>
  </si>
  <si>
    <t>СОШ №47</t>
  </si>
  <si>
    <t>МБОУ СОШ №51</t>
  </si>
  <si>
    <t>СОШ №51</t>
  </si>
  <si>
    <t>МБОУ СОШ №53</t>
  </si>
  <si>
    <t>СОШ №53</t>
  </si>
  <si>
    <t>МБОУ СОШ №58</t>
  </si>
  <si>
    <t>СОШ №58</t>
  </si>
  <si>
    <t>МАОУ СОШ №62</t>
  </si>
  <si>
    <t>СОШ №62</t>
  </si>
  <si>
    <t>МАОУ СОШ №71</t>
  </si>
  <si>
    <t>СОШ №71</t>
  </si>
  <si>
    <t>МБОУ СОШ №73</t>
  </si>
  <si>
    <t>СОШ №73</t>
  </si>
  <si>
    <t>МБОУ СОШ №74</t>
  </si>
  <si>
    <t>СОШ №74</t>
  </si>
  <si>
    <t>МАОУ СОШ №84</t>
  </si>
  <si>
    <t>СОШ №84</t>
  </si>
  <si>
    <t>МАОУ СОШ №93</t>
  </si>
  <si>
    <t>СОШ №93</t>
  </si>
  <si>
    <t>МАОУ СОШ №96</t>
  </si>
  <si>
    <t>СОШ №96</t>
  </si>
  <si>
    <t>МБОУ гимназия №88</t>
  </si>
  <si>
    <t>гимн.№88</t>
  </si>
  <si>
    <t>МБОУ СОШ №2</t>
  </si>
  <si>
    <t>СОШ №2</t>
  </si>
  <si>
    <t>МБОУ СОШ №5</t>
  </si>
  <si>
    <t>СОШ №5</t>
  </si>
  <si>
    <t>МАОУ СОШ №17</t>
  </si>
  <si>
    <t>СОШ №17</t>
  </si>
  <si>
    <t>МБОУ СОШ №49</t>
  </si>
  <si>
    <t>СОШ №49</t>
  </si>
  <si>
    <t>МБОУ СОШ №76</t>
  </si>
  <si>
    <t>СОШ №76</t>
  </si>
  <si>
    <t>МБОУ ООШ №79</t>
  </si>
  <si>
    <t>ООШ №79</t>
  </si>
  <si>
    <t>МБОУ ООШ №81</t>
  </si>
  <si>
    <t>ООШ №81</t>
  </si>
  <si>
    <t>МБОУ СОШ №83</t>
  </si>
  <si>
    <t>СОШ №83</t>
  </si>
  <si>
    <t>МБОУ СОШ №86</t>
  </si>
  <si>
    <t>СОШ №86</t>
  </si>
  <si>
    <t>МАОУ СОШ №99</t>
  </si>
  <si>
    <t>СОШ №99</t>
  </si>
  <si>
    <t>МБОУ СОШ №100</t>
  </si>
  <si>
    <t>СОШ №100</t>
  </si>
  <si>
    <t>МБОУ гимназия №40</t>
  </si>
  <si>
    <t>гимн.№40</t>
  </si>
  <si>
    <t>МБОУ лицей №4</t>
  </si>
  <si>
    <t>лицей №4</t>
  </si>
  <si>
    <t>МАОУ лицей №48</t>
  </si>
  <si>
    <t>лицей №48</t>
  </si>
  <si>
    <t>МБОУ СОШ №14</t>
  </si>
  <si>
    <t>СОШ №14</t>
  </si>
  <si>
    <t>МБОУ СОШ №20</t>
  </si>
  <si>
    <t>СОШ №20</t>
  </si>
  <si>
    <t>МБОУ СОШ №29</t>
  </si>
  <si>
    <t>СОШ №29</t>
  </si>
  <si>
    <t>МБОУ СОШ №38</t>
  </si>
  <si>
    <t>СОШ №38</t>
  </si>
  <si>
    <t>МБОУ СОШ №41</t>
  </si>
  <si>
    <t>СОШ №41</t>
  </si>
  <si>
    <t>МБОУ СОШ №52</t>
  </si>
  <si>
    <t>СОШ №52</t>
  </si>
  <si>
    <t>МБОУ СОШ №70</t>
  </si>
  <si>
    <t>СОШ №70</t>
  </si>
  <si>
    <t>МБОУ СОШ №80</t>
  </si>
  <si>
    <t>СОШ №80</t>
  </si>
  <si>
    <t>МБОУ СОШ №85</t>
  </si>
  <si>
    <t>СОШ №85</t>
  </si>
  <si>
    <t>МБОУ НОШ №94</t>
  </si>
  <si>
    <t>НОШ №94</t>
  </si>
  <si>
    <t>МБОУ лицей №12</t>
  </si>
  <si>
    <t>лицей №12</t>
  </si>
  <si>
    <t>МБОУ СОШ №8</t>
  </si>
  <si>
    <t>СОШ №8</t>
  </si>
  <si>
    <t>МБОУ СОШ №22</t>
  </si>
  <si>
    <t>СОШ №22</t>
  </si>
  <si>
    <t>МБОУ СОШ №32</t>
  </si>
  <si>
    <t>СОШ №32</t>
  </si>
  <si>
    <t>МБОУ СОШ №34</t>
  </si>
  <si>
    <t>СОШ №34</t>
  </si>
  <si>
    <t>МБОУ СОШ №43</t>
  </si>
  <si>
    <t>СОШ №43</t>
  </si>
  <si>
    <t>МБОУ СОШ №46</t>
  </si>
  <si>
    <t>СОШ №46</t>
  </si>
  <si>
    <t>МБОУ СОШ №57</t>
  </si>
  <si>
    <t>СОШ №57</t>
  </si>
  <si>
    <t xml:space="preserve"> </t>
  </si>
  <si>
    <t>МБОУ СОШ №61</t>
  </si>
  <si>
    <t>СОШ №61</t>
  </si>
  <si>
    <t>МАОУ СОШ №66</t>
  </si>
  <si>
    <t>СОШ №66</t>
  </si>
  <si>
    <t>МБОУ СОШ №67</t>
  </si>
  <si>
    <t>СОШ №67</t>
  </si>
  <si>
    <t>МБОУ О(С)ОШ №3</t>
  </si>
  <si>
    <t>О(С)ОШ №3</t>
  </si>
  <si>
    <t>МБОУ СОШ №24</t>
  </si>
  <si>
    <t>СОШ №24</t>
  </si>
  <si>
    <t>МБОУ СОШ №30</t>
  </si>
  <si>
    <t>СОШ №30</t>
  </si>
  <si>
    <t>МБОУ СОШ №39</t>
  </si>
  <si>
    <t>СОШ №39</t>
  </si>
  <si>
    <t>МБОУ СОШ №77</t>
  </si>
  <si>
    <t>СОШ №77</t>
  </si>
  <si>
    <t>МБОУ СОШ №19</t>
  </si>
  <si>
    <t>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</si>
</sst>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##"/>
    <numFmt numFmtId="165" formatCode="0.0%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rgb="FF111111"/>
      <name val="Arial"/>
      <family val="2"/>
      <charset val="204"/>
    </font>
    <font>
      <sz val="12"/>
      <color rgb="FF111111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111111"/>
      <name val="Arial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  <charset val="204"/>
    </font>
    <font>
      <sz val="11"/>
      <name val="Calibri"/>
      <family val="2"/>
    </font>
    <font>
      <sz val="12"/>
      <name val="Arial Unicode MS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b/>
      <sz val="12"/>
      <color indexed="8"/>
      <name val="Calibri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0" fontId="22" fillId="0" borderId="0"/>
    <xf numFmtId="0" fontId="34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1" applyNumberFormat="0" applyFill="0" applyAlignment="0" applyProtection="0"/>
    <xf numFmtId="0" fontId="43" fillId="0" borderId="2" applyNumberFormat="0" applyFill="0" applyAlignment="0" applyProtection="0"/>
    <xf numFmtId="0" fontId="44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7" borderId="7" applyNumberFormat="0" applyAlignment="0" applyProtection="0"/>
    <xf numFmtId="0" fontId="47" fillId="4" borderId="0" applyNumberFormat="0" applyBorder="0" applyAlignment="0" applyProtection="0"/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36" fillId="0" borderId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50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52" fillId="2" borderId="0" applyNumberFormat="0" applyBorder="0" applyAlignment="0" applyProtection="0"/>
  </cellStyleXfs>
  <cellXfs count="153">
    <xf numFmtId="0" fontId="0" fillId="0" borderId="0" xfId="0"/>
    <xf numFmtId="0" fontId="0" fillId="0" borderId="0" xfId="0" applyBorder="1"/>
    <xf numFmtId="0" fontId="0" fillId="39" borderId="16" xfId="0" applyFill="1" applyBorder="1" applyAlignment="1">
      <alignment horizontal="left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/>
    <xf numFmtId="0" fontId="6" fillId="39" borderId="16" xfId="0" applyFont="1" applyFill="1" applyBorder="1" applyAlignment="1">
      <alignment horizontal="left"/>
    </xf>
    <xf numFmtId="0" fontId="6" fillId="0" borderId="0" xfId="0" applyFont="1" applyBorder="1"/>
    <xf numFmtId="0" fontId="7" fillId="0" borderId="1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0" fontId="9" fillId="34" borderId="15" xfId="0" applyNumberFormat="1" applyFont="1" applyFill="1" applyBorder="1" applyAlignment="1" applyProtection="1">
      <alignment horizontal="center" vertical="center" wrapText="1"/>
    </xf>
    <xf numFmtId="0" fontId="9" fillId="40" borderId="15" xfId="0" applyNumberFormat="1" applyFont="1" applyFill="1" applyBorder="1" applyAlignment="1" applyProtection="1">
      <alignment horizontal="center" vertical="center" textRotation="90" wrapText="1"/>
    </xf>
    <xf numFmtId="1" fontId="9" fillId="34" borderId="15" xfId="0" applyNumberFormat="1" applyFont="1" applyFill="1" applyBorder="1" applyAlignment="1" applyProtection="1">
      <alignment horizontal="center" vertical="center" wrapText="1"/>
    </xf>
    <xf numFmtId="9" fontId="9" fillId="34" borderId="15" xfId="0" applyNumberFormat="1" applyFont="1" applyFill="1" applyBorder="1" applyAlignment="1" applyProtection="1">
      <alignment horizontal="center" vertical="center" wrapText="1"/>
    </xf>
    <xf numFmtId="0" fontId="9" fillId="35" borderId="15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36" borderId="15" xfId="0" applyNumberFormat="1" applyFont="1" applyFill="1" applyBorder="1" applyAlignment="1" applyProtection="1">
      <alignment horizontal="center" vertical="center" wrapText="1"/>
    </xf>
    <xf numFmtId="0" fontId="9" fillId="41" borderId="15" xfId="0" applyNumberFormat="1" applyFont="1" applyFill="1" applyBorder="1" applyAlignment="1" applyProtection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8" fillId="38" borderId="1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49" fontId="11" fillId="42" borderId="22" xfId="0" applyNumberFormat="1" applyFont="1" applyFill="1" applyBorder="1" applyAlignment="1">
      <alignment horizontal="left" indent="1"/>
    </xf>
    <xf numFmtId="1" fontId="12" fillId="43" borderId="23" xfId="0" applyNumberFormat="1" applyFont="1" applyFill="1" applyBorder="1" applyAlignment="1">
      <alignment horizontal="center"/>
    </xf>
    <xf numFmtId="1" fontId="11" fillId="0" borderId="22" xfId="0" applyNumberFormat="1" applyFont="1" applyBorder="1" applyAlignment="1">
      <alignment horizontal="right" indent="1"/>
    </xf>
    <xf numFmtId="0" fontId="13" fillId="0" borderId="23" xfId="0" applyNumberFormat="1" applyFont="1" applyFill="1" applyBorder="1" applyAlignment="1" applyProtection="1">
      <alignment horizontal="center" wrapText="1"/>
    </xf>
    <xf numFmtId="0" fontId="13" fillId="40" borderId="23" xfId="0" applyFont="1" applyFill="1" applyBorder="1" applyAlignment="1">
      <alignment horizontal="center"/>
    </xf>
    <xf numFmtId="0" fontId="14" fillId="43" borderId="23" xfId="0" applyFont="1" applyFill="1" applyBorder="1" applyAlignment="1">
      <alignment horizontal="center"/>
    </xf>
    <xf numFmtId="0" fontId="13" fillId="40" borderId="23" xfId="2" applyFont="1" applyFill="1" applyBorder="1" applyAlignment="1" applyProtection="1">
      <alignment horizontal="center" wrapText="1"/>
    </xf>
    <xf numFmtId="0" fontId="16" fillId="40" borderId="23" xfId="0" applyFont="1" applyFill="1" applyBorder="1" applyAlignment="1">
      <alignment horizontal="center"/>
    </xf>
    <xf numFmtId="1" fontId="17" fillId="43" borderId="23" xfId="0" applyNumberFormat="1" applyFont="1" applyFill="1" applyBorder="1" applyAlignment="1">
      <alignment horizontal="center"/>
    </xf>
    <xf numFmtId="9" fontId="17" fillId="0" borderId="23" xfId="0" applyNumberFormat="1" applyFont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1" fontId="18" fillId="40" borderId="23" xfId="3" applyNumberFormat="1" applyFont="1" applyFill="1" applyBorder="1" applyAlignment="1">
      <alignment horizontal="center" wrapText="1"/>
    </xf>
    <xf numFmtId="2" fontId="17" fillId="0" borderId="23" xfId="0" applyNumberFormat="1" applyFont="1" applyFill="1" applyBorder="1" applyAlignment="1">
      <alignment horizontal="center"/>
    </xf>
    <xf numFmtId="1" fontId="17" fillId="0" borderId="23" xfId="0" applyNumberFormat="1" applyFont="1" applyFill="1" applyBorder="1" applyAlignment="1" applyProtection="1">
      <alignment horizontal="center" wrapText="1"/>
    </xf>
    <xf numFmtId="1" fontId="13" fillId="0" borderId="23" xfId="0" applyNumberFormat="1" applyFont="1" applyBorder="1" applyAlignment="1">
      <alignment horizontal="center"/>
    </xf>
    <xf numFmtId="1" fontId="17" fillId="0" borderId="23" xfId="1" applyNumberFormat="1" applyFont="1" applyFill="1" applyBorder="1" applyAlignment="1">
      <alignment horizontal="center"/>
    </xf>
    <xf numFmtId="1" fontId="19" fillId="40" borderId="22" xfId="0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3" fillId="40" borderId="23" xfId="0" applyNumberFormat="1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8" fillId="0" borderId="23" xfId="3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0" fillId="44" borderId="21" xfId="0" applyFont="1" applyFill="1" applyBorder="1" applyAlignment="1">
      <alignment horizontal="center" vertical="center"/>
    </xf>
    <xf numFmtId="0" fontId="13" fillId="44" borderId="23" xfId="0" applyNumberFormat="1" applyFont="1" applyFill="1" applyBorder="1" applyAlignment="1" applyProtection="1">
      <alignment horizontal="center"/>
    </xf>
    <xf numFmtId="9" fontId="17" fillId="44" borderId="23" xfId="0" applyNumberFormat="1" applyFont="1" applyFill="1" applyBorder="1" applyAlignment="1">
      <alignment horizontal="center"/>
    </xf>
    <xf numFmtId="0" fontId="13" fillId="44" borderId="23" xfId="0" applyFont="1" applyFill="1" applyBorder="1" applyAlignment="1">
      <alignment horizontal="center"/>
    </xf>
    <xf numFmtId="2" fontId="17" fillId="44" borderId="23" xfId="0" applyNumberFormat="1" applyFont="1" applyFill="1" applyBorder="1" applyAlignment="1">
      <alignment horizontal="center"/>
    </xf>
    <xf numFmtId="1" fontId="17" fillId="44" borderId="23" xfId="0" applyNumberFormat="1" applyFont="1" applyFill="1" applyBorder="1" applyAlignment="1" applyProtection="1">
      <alignment horizontal="center"/>
    </xf>
    <xf numFmtId="1" fontId="13" fillId="44" borderId="23" xfId="0" applyNumberFormat="1" applyFont="1" applyFill="1" applyBorder="1" applyAlignment="1">
      <alignment horizontal="center"/>
    </xf>
    <xf numFmtId="1" fontId="12" fillId="44" borderId="23" xfId="0" applyNumberFormat="1" applyFont="1" applyFill="1" applyBorder="1" applyAlignment="1">
      <alignment horizontal="center"/>
    </xf>
    <xf numFmtId="0" fontId="20" fillId="44" borderId="0" xfId="0" applyFont="1" applyFill="1" applyBorder="1" applyAlignment="1">
      <alignment horizontal="center" vertical="center"/>
    </xf>
    <xf numFmtId="0" fontId="0" fillId="44" borderId="0" xfId="0" applyFill="1" applyBorder="1" applyAlignment="1">
      <alignment horizontal="center" vertical="center"/>
    </xf>
    <xf numFmtId="0" fontId="17" fillId="44" borderId="23" xfId="0" applyNumberFormat="1" applyFont="1" applyFill="1" applyBorder="1" applyAlignment="1" applyProtection="1">
      <alignment horizontal="center"/>
    </xf>
    <xf numFmtId="3" fontId="17" fillId="44" borderId="23" xfId="2" applyNumberFormat="1" applyFont="1" applyFill="1" applyBorder="1" applyAlignment="1" applyProtection="1">
      <alignment horizontal="center"/>
    </xf>
    <xf numFmtId="1" fontId="17" fillId="43" borderId="23" xfId="0" applyNumberFormat="1" applyFont="1" applyFill="1" applyBorder="1" applyAlignment="1" applyProtection="1">
      <alignment horizontal="center"/>
    </xf>
    <xf numFmtId="1" fontId="17" fillId="44" borderId="23" xfId="2" applyNumberFormat="1" applyFont="1" applyFill="1" applyBorder="1" applyAlignment="1" applyProtection="1">
      <alignment horizontal="center" wrapText="1"/>
    </xf>
    <xf numFmtId="3" fontId="17" fillId="44" borderId="23" xfId="2" applyNumberFormat="1" applyFont="1" applyFill="1" applyBorder="1" applyAlignment="1" applyProtection="1">
      <alignment horizontal="center" wrapText="1"/>
    </xf>
    <xf numFmtId="1" fontId="17" fillId="44" borderId="23" xfId="0" applyNumberFormat="1" applyFont="1" applyFill="1" applyBorder="1" applyAlignment="1" applyProtection="1">
      <alignment horizontal="center" wrapText="1"/>
    </xf>
    <xf numFmtId="0" fontId="13" fillId="44" borderId="23" xfId="0" applyNumberFormat="1" applyFont="1" applyFill="1" applyBorder="1" applyAlignment="1" applyProtection="1">
      <alignment horizontal="center" wrapText="1"/>
    </xf>
    <xf numFmtId="1" fontId="17" fillId="44" borderId="23" xfId="2" applyNumberFormat="1" applyFont="1" applyFill="1" applyBorder="1" applyAlignment="1" applyProtection="1">
      <alignment horizontal="center"/>
    </xf>
    <xf numFmtId="0" fontId="17" fillId="44" borderId="23" xfId="0" applyFont="1" applyFill="1" applyBorder="1" applyAlignment="1">
      <alignment horizontal="center"/>
    </xf>
    <xf numFmtId="1" fontId="21" fillId="44" borderId="23" xfId="3" applyNumberFormat="1" applyFont="1" applyFill="1" applyBorder="1" applyAlignment="1">
      <alignment horizontal="center"/>
    </xf>
    <xf numFmtId="1" fontId="21" fillId="43" borderId="23" xfId="3" applyNumberFormat="1" applyFont="1" applyFill="1" applyBorder="1" applyAlignment="1">
      <alignment horizontal="center"/>
    </xf>
    <xf numFmtId="0" fontId="17" fillId="44" borderId="23" xfId="0" applyNumberFormat="1" applyFont="1" applyFill="1" applyBorder="1" applyAlignment="1" applyProtection="1">
      <alignment horizontal="center" wrapText="1"/>
    </xf>
    <xf numFmtId="1" fontId="21" fillId="43" borderId="23" xfId="4" applyNumberFormat="1" applyFont="1" applyFill="1" applyBorder="1" applyAlignment="1">
      <alignment horizontal="center"/>
    </xf>
    <xf numFmtId="0" fontId="23" fillId="44" borderId="0" xfId="0" applyFont="1" applyFill="1" applyBorder="1" applyAlignment="1">
      <alignment horizontal="center" vertical="center"/>
    </xf>
    <xf numFmtId="1" fontId="17" fillId="43" borderId="23" xfId="0" applyNumberFormat="1" applyFont="1" applyFill="1" applyBorder="1" applyAlignment="1" applyProtection="1">
      <alignment horizontal="center" wrapText="1"/>
    </xf>
    <xf numFmtId="9" fontId="17" fillId="44" borderId="23" xfId="0" applyNumberFormat="1" applyFont="1" applyFill="1" applyBorder="1" applyAlignment="1">
      <alignment horizontal="center" wrapText="1"/>
    </xf>
    <xf numFmtId="0" fontId="13" fillId="44" borderId="23" xfId="0" applyFont="1" applyFill="1" applyBorder="1" applyAlignment="1">
      <alignment horizontal="center" wrapText="1"/>
    </xf>
    <xf numFmtId="0" fontId="24" fillId="44" borderId="23" xfId="0" applyFont="1" applyFill="1" applyBorder="1" applyAlignment="1">
      <alignment horizontal="center"/>
    </xf>
    <xf numFmtId="49" fontId="11" fillId="45" borderId="22" xfId="0" applyNumberFormat="1" applyFont="1" applyFill="1" applyBorder="1" applyAlignment="1">
      <alignment horizontal="left" indent="1"/>
    </xf>
    <xf numFmtId="0" fontId="25" fillId="44" borderId="0" xfId="0" applyFont="1" applyFill="1" applyBorder="1" applyAlignment="1">
      <alignment horizontal="center" vertical="center"/>
    </xf>
    <xf numFmtId="1" fontId="26" fillId="44" borderId="23" xfId="0" applyNumberFormat="1" applyFont="1" applyFill="1" applyBorder="1" applyAlignment="1">
      <alignment horizontal="center" wrapText="1"/>
    </xf>
    <xf numFmtId="1" fontId="24" fillId="43" borderId="23" xfId="0" applyNumberFormat="1" applyFont="1" applyFill="1" applyBorder="1" applyAlignment="1">
      <alignment horizontal="center"/>
    </xf>
    <xf numFmtId="49" fontId="11" fillId="40" borderId="22" xfId="0" applyNumberFormat="1" applyFont="1" applyFill="1" applyBorder="1" applyAlignment="1">
      <alignment horizontal="left" indent="1"/>
    </xf>
    <xf numFmtId="1" fontId="27" fillId="44" borderId="23" xfId="2" applyNumberFormat="1" applyFont="1" applyFill="1" applyBorder="1" applyAlignment="1" applyProtection="1">
      <alignment horizontal="center" wrapText="1"/>
    </xf>
    <xf numFmtId="3" fontId="27" fillId="44" borderId="23" xfId="2" applyNumberFormat="1" applyFont="1" applyFill="1" applyBorder="1" applyAlignment="1" applyProtection="1">
      <alignment horizontal="center" wrapText="1"/>
    </xf>
    <xf numFmtId="0" fontId="28" fillId="44" borderId="23" xfId="0" applyFont="1" applyFill="1" applyBorder="1" applyAlignment="1">
      <alignment horizontal="center"/>
    </xf>
    <xf numFmtId="1" fontId="21" fillId="43" borderId="23" xfId="0" applyNumberFormat="1" applyFont="1" applyFill="1" applyBorder="1" applyAlignment="1">
      <alignment horizontal="center"/>
    </xf>
    <xf numFmtId="1" fontId="27" fillId="44" borderId="23" xfId="0" applyNumberFormat="1" applyFont="1" applyFill="1" applyBorder="1" applyAlignment="1" applyProtection="1">
      <alignment horizontal="center" wrapText="1"/>
    </xf>
    <xf numFmtId="0" fontId="29" fillId="44" borderId="0" xfId="0" applyFont="1" applyFill="1" applyBorder="1" applyAlignment="1">
      <alignment horizontal="center" vertical="center"/>
    </xf>
    <xf numFmtId="1" fontId="21" fillId="44" borderId="23" xfId="3" applyNumberFormat="1" applyFont="1" applyFill="1" applyBorder="1" applyAlignment="1">
      <alignment horizontal="center" wrapText="1"/>
    </xf>
    <xf numFmtId="1" fontId="21" fillId="43" borderId="23" xfId="3" applyNumberFormat="1" applyFont="1" applyFill="1" applyBorder="1" applyAlignment="1">
      <alignment horizontal="center" wrapText="1"/>
    </xf>
    <xf numFmtId="1" fontId="17" fillId="43" borderId="23" xfId="0" applyNumberFormat="1" applyFont="1" applyFill="1" applyBorder="1" applyAlignment="1">
      <alignment horizontal="center" wrapText="1"/>
    </xf>
    <xf numFmtId="49" fontId="11" fillId="46" borderId="22" xfId="0" applyNumberFormat="1" applyFont="1" applyFill="1" applyBorder="1" applyAlignment="1">
      <alignment horizontal="left" indent="1"/>
    </xf>
    <xf numFmtId="0" fontId="14" fillId="44" borderId="23" xfId="0" applyFont="1" applyFill="1" applyBorder="1" applyAlignment="1">
      <alignment horizontal="center"/>
    </xf>
    <xf numFmtId="49" fontId="11" fillId="47" borderId="22" xfId="0" applyNumberFormat="1" applyFont="1" applyFill="1" applyBorder="1" applyAlignment="1">
      <alignment horizontal="left" indent="1"/>
    </xf>
    <xf numFmtId="0" fontId="21" fillId="44" borderId="23" xfId="4" applyFont="1" applyFill="1" applyBorder="1" applyAlignment="1">
      <alignment horizontal="center"/>
    </xf>
    <xf numFmtId="1" fontId="21" fillId="43" borderId="23" xfId="4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2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2" fillId="0" borderId="0" xfId="4" applyFont="1" applyBorder="1" applyAlignment="1">
      <alignment vertical="center"/>
    </xf>
    <xf numFmtId="1" fontId="32" fillId="0" borderId="0" xfId="4" applyNumberFormat="1" applyFont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" fontId="31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35" fillId="0" borderId="0" xfId="5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 applyProtection="1">
      <alignment horizontal="center" vertical="center" wrapText="1"/>
    </xf>
    <xf numFmtId="0" fontId="32" fillId="0" borderId="0" xfId="5" applyFont="1" applyBorder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1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9" fontId="53" fillId="42" borderId="23" xfId="0" applyNumberFormat="1" applyFont="1" applyFill="1" applyBorder="1" applyAlignment="1">
      <alignment horizontal="center"/>
    </xf>
    <xf numFmtId="9" fontId="53" fillId="48" borderId="23" xfId="0" applyNumberFormat="1" applyFont="1" applyFill="1" applyBorder="1" applyAlignment="1">
      <alignment horizontal="center"/>
    </xf>
    <xf numFmtId="9" fontId="53" fillId="45" borderId="23" xfId="0" applyNumberFormat="1" applyFont="1" applyFill="1" applyBorder="1" applyAlignment="1">
      <alignment horizontal="center"/>
    </xf>
    <xf numFmtId="9" fontId="53" fillId="40" borderId="23" xfId="0" applyNumberFormat="1" applyFont="1" applyFill="1" applyBorder="1" applyAlignment="1">
      <alignment horizontal="center"/>
    </xf>
    <xf numFmtId="9" fontId="53" fillId="46" borderId="23" xfId="0" applyNumberFormat="1" applyFont="1" applyFill="1" applyBorder="1" applyAlignment="1">
      <alignment horizontal="center"/>
    </xf>
    <xf numFmtId="9" fontId="53" fillId="47" borderId="23" xfId="0" applyNumberFormat="1" applyFont="1" applyFill="1" applyBorder="1" applyAlignment="1">
      <alignment horizontal="center"/>
    </xf>
    <xf numFmtId="1" fontId="13" fillId="42" borderId="23" xfId="0" applyNumberFormat="1" applyFont="1" applyFill="1" applyBorder="1" applyAlignment="1">
      <alignment horizontal="center"/>
    </xf>
    <xf numFmtId="1" fontId="13" fillId="48" borderId="23" xfId="0" applyNumberFormat="1" applyFont="1" applyFill="1" applyBorder="1" applyAlignment="1">
      <alignment horizontal="center"/>
    </xf>
    <xf numFmtId="1" fontId="13" fillId="45" borderId="23" xfId="0" applyNumberFormat="1" applyFont="1" applyFill="1" applyBorder="1" applyAlignment="1">
      <alignment horizontal="center"/>
    </xf>
    <xf numFmtId="1" fontId="13" fillId="46" borderId="23" xfId="0" applyNumberFormat="1" applyFont="1" applyFill="1" applyBorder="1" applyAlignment="1">
      <alignment horizontal="center"/>
    </xf>
    <xf numFmtId="1" fontId="13" fillId="47" borderId="23" xfId="0" applyNumberFormat="1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0" borderId="12" xfId="0" applyFont="1" applyBorder="1" applyAlignment="1"/>
    <xf numFmtId="0" fontId="5" fillId="34" borderId="13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>
      <alignment horizontal="center"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5" fillId="36" borderId="15" xfId="0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37" borderId="15" xfId="0" applyFill="1" applyBorder="1" applyAlignment="1">
      <alignment horizontal="center"/>
    </xf>
    <xf numFmtId="0" fontId="0" fillId="37" borderId="15" xfId="0" applyFill="1" applyBorder="1" applyAlignment="1"/>
    <xf numFmtId="0" fontId="6" fillId="38" borderId="15" xfId="0" applyFont="1" applyFill="1" applyBorder="1" applyAlignment="1"/>
    <xf numFmtId="0" fontId="0" fillId="38" borderId="15" xfId="0" applyFill="1" applyBorder="1" applyAlignment="1"/>
    <xf numFmtId="0" fontId="8" fillId="0" borderId="14" xfId="0" applyFont="1" applyBorder="1" applyAlignment="1">
      <alignment horizontal="center" vertical="center" wrapText="1"/>
    </xf>
    <xf numFmtId="49" fontId="11" fillId="48" borderId="22" xfId="0" applyNumberFormat="1" applyFont="1" applyFill="1" applyBorder="1" applyAlignment="1">
      <alignment horizontal="left" indent="1"/>
    </xf>
  </cellXfs>
  <cellStyles count="5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3" xfId="44"/>
    <cellStyle name="Обычный 4" xfId="45"/>
    <cellStyle name="Обычный 4 2" xfId="46"/>
    <cellStyle name="Обычный 6" xfId="47"/>
    <cellStyle name="Обычный 7" xfId="48"/>
    <cellStyle name="Обычный_Лист1_1" xfId="2"/>
    <cellStyle name="Обычный_Лист1_3" xfId="5"/>
    <cellStyle name="Обычный_Лист1_4" xfId="4"/>
    <cellStyle name="Плохой 2" xfId="49"/>
    <cellStyle name="Пояснение 2" xfId="50"/>
    <cellStyle name="Примечание 2" xfId="51"/>
    <cellStyle name="Примечание 3" xfId="52"/>
    <cellStyle name="Процентный" xfId="1" builtinId="5"/>
    <cellStyle name="Связанная ячейка 2" xfId="53"/>
    <cellStyle name="Текст предупреждения 2" xfId="54"/>
    <cellStyle name="Хороший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E108"/>
  <sheetViews>
    <sheetView tabSelected="1" zoomScale="115" zoomScaleNormal="115" workbookViewId="0">
      <pane xSplit="2" ySplit="5" topLeftCell="AH9" activePane="bottomRight" state="frozen"/>
      <selection pane="topRight" activeCell="C1" sqref="C1"/>
      <selection pane="bottomLeft" activeCell="A7" sqref="A7"/>
      <selection pane="bottomRight" activeCell="B13" sqref="B13"/>
    </sheetView>
  </sheetViews>
  <sheetFormatPr defaultRowHeight="15" x14ac:dyDescent="0.25"/>
  <cols>
    <col min="1" max="1" width="4.85546875" style="1" customWidth="1"/>
    <col min="2" max="2" width="27.85546875" style="117" customWidth="1"/>
    <col min="3" max="3" width="9" style="118" customWidth="1"/>
    <col min="4" max="4" width="9" style="1" customWidth="1"/>
    <col min="5" max="5" width="9" style="1" hidden="1" customWidth="1"/>
    <col min="6" max="6" width="5.7109375" style="1" customWidth="1"/>
    <col min="7" max="7" width="9" style="118" customWidth="1"/>
    <col min="8" max="8" width="9" style="1" customWidth="1"/>
    <col min="9" max="9" width="9" style="1" hidden="1" customWidth="1"/>
    <col min="10" max="10" width="6.85546875" style="118" customWidth="1"/>
    <col min="11" max="11" width="8.28515625" style="1" customWidth="1"/>
    <col min="12" max="12" width="8.28515625" style="118" customWidth="1"/>
    <col min="13" max="13" width="9.85546875" style="1" hidden="1" customWidth="1"/>
    <col min="14" max="14" width="6.7109375" style="1" customWidth="1"/>
    <col min="15" max="15" width="10.42578125" style="1" customWidth="1"/>
    <col min="16" max="16" width="11.7109375" style="1" customWidth="1"/>
    <col min="17" max="17" width="5.7109375" style="1" customWidth="1"/>
    <col min="18" max="18" width="10.85546875" style="118" customWidth="1"/>
    <col min="19" max="19" width="5.85546875" style="1" customWidth="1"/>
    <col min="20" max="20" width="13.5703125" style="1" customWidth="1"/>
    <col min="21" max="21" width="11.140625" style="119" customWidth="1"/>
    <col min="22" max="22" width="13.42578125" style="1" customWidth="1"/>
    <col min="23" max="23" width="6.7109375" style="1" customWidth="1"/>
    <col min="24" max="24" width="8.85546875" style="1" customWidth="1"/>
    <col min="25" max="25" width="12.42578125" style="1" customWidth="1"/>
    <col min="26" max="26" width="6.7109375" style="1" customWidth="1"/>
    <col min="27" max="27" width="10.85546875" style="1" customWidth="1"/>
    <col min="28" max="28" width="6.7109375" style="1" customWidth="1"/>
    <col min="29" max="29" width="10.85546875" style="1" customWidth="1"/>
    <col min="30" max="30" width="13.85546875" style="1" customWidth="1"/>
    <col min="31" max="31" width="6.42578125" style="1" customWidth="1"/>
    <col min="32" max="32" width="10.28515625" style="1" customWidth="1"/>
    <col min="33" max="33" width="8.5703125" style="1" hidden="1" customWidth="1"/>
    <col min="34" max="34" width="6.85546875" style="1" customWidth="1"/>
    <col min="35" max="35" width="11.42578125" style="118" customWidth="1"/>
    <col min="36" max="36" width="6.28515625" style="1" customWidth="1"/>
    <col min="37" max="37" width="10.28515625" style="1" customWidth="1"/>
    <col min="38" max="38" width="11.7109375" style="1" customWidth="1"/>
    <col min="39" max="39" width="13.28515625" style="1" customWidth="1"/>
    <col min="40" max="40" width="6.5703125" style="1" customWidth="1"/>
    <col min="41" max="41" width="11.7109375" style="1" customWidth="1"/>
    <col min="42" max="42" width="14.7109375" style="1" customWidth="1"/>
    <col min="43" max="43" width="6.5703125" style="1" customWidth="1"/>
    <col min="44" max="45" width="14.7109375" style="1" customWidth="1"/>
    <col min="46" max="46" width="6.28515625" style="1" customWidth="1"/>
    <col min="47" max="47" width="9" style="1" customWidth="1"/>
    <col min="48" max="48" width="10.5703125" style="120" customWidth="1"/>
    <col min="49" max="49" width="15.5703125" style="1" customWidth="1"/>
    <col min="50" max="50" width="15.7109375" style="121" customWidth="1"/>
    <col min="51" max="51" width="9.140625" style="1"/>
    <col min="52" max="52" width="19.85546875" style="1" customWidth="1"/>
    <col min="53" max="16384" width="9.140625" style="1"/>
  </cols>
  <sheetData>
    <row r="1" spans="1:57" ht="78.75" customHeight="1" x14ac:dyDescent="0.3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8"/>
    </row>
    <row r="2" spans="1:57" ht="15" customHeight="1" x14ac:dyDescent="0.25">
      <c r="A2" s="139"/>
      <c r="B2" s="140"/>
      <c r="C2" s="142" t="s">
        <v>1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4" t="s">
        <v>2</v>
      </c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5" t="s">
        <v>3</v>
      </c>
      <c r="AM2" s="145"/>
      <c r="AN2" s="145"/>
      <c r="AO2" s="145"/>
      <c r="AP2" s="145"/>
      <c r="AQ2" s="145"/>
      <c r="AR2" s="145"/>
      <c r="AS2" s="145"/>
      <c r="AT2" s="145"/>
      <c r="AU2" s="146"/>
      <c r="AV2" s="147"/>
      <c r="AW2" s="149">
        <v>17</v>
      </c>
      <c r="AX2" s="2"/>
    </row>
    <row r="3" spans="1:57" ht="23.25" customHeight="1" x14ac:dyDescent="0.25">
      <c r="A3" s="141"/>
      <c r="B3" s="140"/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/>
      <c r="AM3" s="145"/>
      <c r="AN3" s="145"/>
      <c r="AO3" s="145"/>
      <c r="AP3" s="145"/>
      <c r="AQ3" s="145"/>
      <c r="AR3" s="145"/>
      <c r="AS3" s="145"/>
      <c r="AT3" s="145"/>
      <c r="AU3" s="146"/>
      <c r="AV3" s="147"/>
      <c r="AW3" s="150"/>
      <c r="AX3" s="2"/>
    </row>
    <row r="4" spans="1:57" s="9" customFormat="1" ht="55.9" customHeight="1" x14ac:dyDescent="0.25">
      <c r="A4" s="3"/>
      <c r="B4" s="4" t="s">
        <v>4</v>
      </c>
      <c r="C4" s="151" t="s">
        <v>5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 t="s">
        <v>6</v>
      </c>
      <c r="S4" s="133"/>
      <c r="T4" s="5"/>
      <c r="U4" s="6"/>
      <c r="V4" s="5"/>
      <c r="W4" s="5"/>
      <c r="X4" s="7"/>
      <c r="Y4" s="133" t="s">
        <v>7</v>
      </c>
      <c r="Z4" s="133"/>
      <c r="AA4" s="133"/>
      <c r="AB4" s="133"/>
      <c r="AC4" s="133" t="s">
        <v>8</v>
      </c>
      <c r="AD4" s="133"/>
      <c r="AE4" s="133"/>
      <c r="AF4" s="133"/>
      <c r="AG4" s="133"/>
      <c r="AH4" s="133"/>
      <c r="AI4" s="133" t="s">
        <v>9</v>
      </c>
      <c r="AJ4" s="133"/>
      <c r="AK4" s="7"/>
      <c r="AL4" s="133" t="s">
        <v>10</v>
      </c>
      <c r="AM4" s="133"/>
      <c r="AN4" s="133"/>
      <c r="AO4" s="133"/>
      <c r="AP4" s="133"/>
      <c r="AQ4" s="133"/>
      <c r="AR4" s="133"/>
      <c r="AS4" s="133"/>
      <c r="AT4" s="133"/>
      <c r="AU4" s="134"/>
      <c r="AV4" s="148"/>
      <c r="AW4" s="150"/>
      <c r="AX4" s="8"/>
    </row>
    <row r="5" spans="1:57" s="9" customFormat="1" ht="79.900000000000006" customHeight="1" x14ac:dyDescent="0.25">
      <c r="A5" s="10" t="s">
        <v>11</v>
      </c>
      <c r="B5" s="11"/>
      <c r="C5" s="12" t="s">
        <v>12</v>
      </c>
      <c r="D5" s="12" t="s">
        <v>13</v>
      </c>
      <c r="E5" s="12"/>
      <c r="F5" s="13" t="s">
        <v>14</v>
      </c>
      <c r="G5" s="12" t="s">
        <v>15</v>
      </c>
      <c r="H5" s="12" t="s">
        <v>16</v>
      </c>
      <c r="I5" s="12"/>
      <c r="J5" s="13" t="s">
        <v>14</v>
      </c>
      <c r="K5" s="12" t="s">
        <v>17</v>
      </c>
      <c r="L5" s="12" t="s">
        <v>18</v>
      </c>
      <c r="M5" s="12"/>
      <c r="N5" s="13" t="s">
        <v>14</v>
      </c>
      <c r="O5" s="12" t="s">
        <v>19</v>
      </c>
      <c r="P5" s="12" t="s">
        <v>20</v>
      </c>
      <c r="Q5" s="13" t="s">
        <v>21</v>
      </c>
      <c r="R5" s="12" t="s">
        <v>22</v>
      </c>
      <c r="S5" s="13" t="s">
        <v>14</v>
      </c>
      <c r="T5" s="12" t="s">
        <v>23</v>
      </c>
      <c r="U5" s="14" t="s">
        <v>24</v>
      </c>
      <c r="V5" s="15" t="s">
        <v>25</v>
      </c>
      <c r="W5" s="13" t="s">
        <v>21</v>
      </c>
      <c r="X5" s="5" t="s">
        <v>26</v>
      </c>
      <c r="Y5" s="16" t="s">
        <v>27</v>
      </c>
      <c r="Z5" s="13" t="s">
        <v>21</v>
      </c>
      <c r="AA5" s="16" t="s">
        <v>28</v>
      </c>
      <c r="AB5" s="13" t="s">
        <v>21</v>
      </c>
      <c r="AC5" s="16" t="s">
        <v>29</v>
      </c>
      <c r="AD5" s="16" t="s">
        <v>30</v>
      </c>
      <c r="AE5" s="13" t="s">
        <v>14</v>
      </c>
      <c r="AF5" s="16" t="s">
        <v>31</v>
      </c>
      <c r="AG5" s="16"/>
      <c r="AH5" s="13" t="s">
        <v>32</v>
      </c>
      <c r="AI5" s="16" t="s">
        <v>33</v>
      </c>
      <c r="AJ5" s="13" t="s">
        <v>34</v>
      </c>
      <c r="AK5" s="17" t="s">
        <v>35</v>
      </c>
      <c r="AL5" s="18" t="s">
        <v>36</v>
      </c>
      <c r="AM5" s="18" t="s">
        <v>37</v>
      </c>
      <c r="AN5" s="13" t="s">
        <v>14</v>
      </c>
      <c r="AO5" s="18" t="s">
        <v>38</v>
      </c>
      <c r="AP5" s="19" t="s">
        <v>39</v>
      </c>
      <c r="AQ5" s="13" t="s">
        <v>14</v>
      </c>
      <c r="AR5" s="18" t="s">
        <v>40</v>
      </c>
      <c r="AS5" s="18" t="s">
        <v>41</v>
      </c>
      <c r="AT5" s="13" t="s">
        <v>14</v>
      </c>
      <c r="AU5" s="17" t="s">
        <v>42</v>
      </c>
      <c r="AV5" s="20" t="s">
        <v>43</v>
      </c>
      <c r="AW5" s="21" t="s">
        <v>44</v>
      </c>
      <c r="AX5" s="8"/>
    </row>
    <row r="6" spans="1:57" s="45" customFormat="1" ht="15.75" x14ac:dyDescent="0.25">
      <c r="A6" s="22">
        <v>1</v>
      </c>
      <c r="B6" s="23" t="s">
        <v>45</v>
      </c>
      <c r="C6" s="24">
        <v>62</v>
      </c>
      <c r="D6" s="25">
        <v>74</v>
      </c>
      <c r="E6" s="26"/>
      <c r="F6" s="27">
        <f>IF(OR(D6&gt;(C6+40), ( D6&lt;(C6-0))),0,1)</f>
        <v>1</v>
      </c>
      <c r="G6" s="28">
        <v>1361</v>
      </c>
      <c r="H6" s="25">
        <v>1360</v>
      </c>
      <c r="I6" s="26"/>
      <c r="J6" s="27">
        <f>IF(OR(H6&gt;(G6+100),H6&lt;(G6-50)),0,1)</f>
        <v>1</v>
      </c>
      <c r="K6" s="28">
        <v>47</v>
      </c>
      <c r="L6" s="25">
        <v>47</v>
      </c>
      <c r="M6" s="26"/>
      <c r="N6" s="29">
        <f>IF(L6&lt;&gt;K6,1,1)</f>
        <v>1</v>
      </c>
      <c r="O6" s="25">
        <v>1946</v>
      </c>
      <c r="P6" s="25">
        <v>94</v>
      </c>
      <c r="Q6" s="29">
        <f>IF(P6&gt;=90,2,IF(P6&gt;=70,1,0))</f>
        <v>2</v>
      </c>
      <c r="R6" s="25">
        <v>397</v>
      </c>
      <c r="S6" s="30">
        <f>IF(R6&gt;150,1,0)</f>
        <v>1</v>
      </c>
      <c r="T6" s="31">
        <v>1677.1000000000001</v>
      </c>
      <c r="U6" s="25">
        <v>1549</v>
      </c>
      <c r="V6" s="32">
        <f>U6/T6</f>
        <v>0.92361815037862971</v>
      </c>
      <c r="W6" s="27">
        <f>IF(V6&gt;=80%,2,IF(V6&gt;=70%,1,0))</f>
        <v>2</v>
      </c>
      <c r="X6" s="33">
        <f>F6+J6+N6+Q6+S6+W6</f>
        <v>8</v>
      </c>
      <c r="Y6" s="25">
        <v>92</v>
      </c>
      <c r="Z6" s="34">
        <f>IF(Y6&gt;=90,2,IF(Y6&gt;=70,1,0))</f>
        <v>2</v>
      </c>
      <c r="AA6" s="25">
        <v>89</v>
      </c>
      <c r="AB6" s="34">
        <f>IF(AA6&gt;=75,2,IF(AA6&gt;=50,1,0))</f>
        <v>2</v>
      </c>
      <c r="AC6" s="25">
        <v>35690</v>
      </c>
      <c r="AD6" s="35">
        <f>AC6/H6/13</f>
        <v>2.0186651583710407</v>
      </c>
      <c r="AE6" s="29">
        <f>IF(AD6&gt;1.36,1,0)</f>
        <v>1</v>
      </c>
      <c r="AF6" s="25">
        <v>10674</v>
      </c>
      <c r="AG6" s="36"/>
      <c r="AH6" s="27">
        <f>IF(AF6&gt;H6*3,1,0)</f>
        <v>1</v>
      </c>
      <c r="AI6" s="25" t="s">
        <v>46</v>
      </c>
      <c r="AJ6" s="34">
        <f>IF(AI6&gt;=75,1,0)</f>
        <v>1</v>
      </c>
      <c r="AK6" s="37">
        <f>Z6+AB6+AE6+AH6+AJ6</f>
        <v>7</v>
      </c>
      <c r="AL6" s="25">
        <v>3686</v>
      </c>
      <c r="AM6" s="38">
        <f>AL6/H6</f>
        <v>2.710294117647059</v>
      </c>
      <c r="AN6" s="39">
        <v>1</v>
      </c>
      <c r="AO6" s="25">
        <v>6897</v>
      </c>
      <c r="AP6" s="40">
        <f>AO6/H6</f>
        <v>5.0713235294117647</v>
      </c>
      <c r="AQ6" s="41">
        <f>IF(AP6&gt;=3,1,0)</f>
        <v>1</v>
      </c>
      <c r="AR6" s="25">
        <v>2308</v>
      </c>
      <c r="AS6" s="42">
        <f>AR6/D6</f>
        <v>31.189189189189189</v>
      </c>
      <c r="AT6" s="34">
        <f>IF(AS6&gt;22,1,0)</f>
        <v>1</v>
      </c>
      <c r="AU6" s="43">
        <f>AN6+AQ6+AT6</f>
        <v>3</v>
      </c>
      <c r="AV6" s="128">
        <f>X6+AK6+AU6</f>
        <v>18</v>
      </c>
      <c r="AW6" s="122">
        <f>AV6/18</f>
        <v>1</v>
      </c>
      <c r="AX6" s="23" t="s">
        <v>47</v>
      </c>
      <c r="AY6" s="44"/>
      <c r="AZ6" s="44"/>
      <c r="BA6" s="44"/>
      <c r="BB6" s="44"/>
      <c r="BC6" s="44"/>
      <c r="BD6" s="44"/>
      <c r="BE6" s="44"/>
    </row>
    <row r="7" spans="1:57" s="54" customFormat="1" ht="15.75" x14ac:dyDescent="0.25">
      <c r="A7" s="46">
        <v>2</v>
      </c>
      <c r="B7" s="23" t="s">
        <v>48</v>
      </c>
      <c r="C7" s="24">
        <v>63</v>
      </c>
      <c r="D7" s="25">
        <v>72</v>
      </c>
      <c r="E7" s="47"/>
      <c r="F7" s="27">
        <f>IF(OR(D7&gt;(C7+40), ( D7&lt;(C7-0))),0,1)</f>
        <v>1</v>
      </c>
      <c r="G7" s="28">
        <v>1228</v>
      </c>
      <c r="H7" s="25">
        <v>1217</v>
      </c>
      <c r="I7" s="47"/>
      <c r="J7" s="27">
        <f>IF(OR(H7&gt;(G7+100),H7&lt;(G7-50)),0,1)</f>
        <v>1</v>
      </c>
      <c r="K7" s="28">
        <v>42</v>
      </c>
      <c r="L7" s="25">
        <v>42</v>
      </c>
      <c r="M7" s="47"/>
      <c r="N7" s="29">
        <f>IF(L7&lt;&gt;K7,1,1)</f>
        <v>1</v>
      </c>
      <c r="O7" s="25">
        <v>2252</v>
      </c>
      <c r="P7" s="25">
        <v>100</v>
      </c>
      <c r="Q7" s="29">
        <f>IF(P7&gt;=90,2,IF(P7&gt;=70,1,0))</f>
        <v>2</v>
      </c>
      <c r="R7" s="25">
        <v>375</v>
      </c>
      <c r="S7" s="30">
        <f>IF(R7&gt;150,1,0)</f>
        <v>1</v>
      </c>
      <c r="T7" s="31">
        <v>1521.4499999999998</v>
      </c>
      <c r="U7" s="25">
        <v>1503</v>
      </c>
      <c r="V7" s="48">
        <f>U7/T7</f>
        <v>0.98787341023365882</v>
      </c>
      <c r="W7" s="27">
        <f>IF(V7&gt;=80%,2,IF(V7&gt;=70%,1,0))</f>
        <v>2</v>
      </c>
      <c r="X7" s="49">
        <f>F7+J7+N7+Q7+S7+W7</f>
        <v>8</v>
      </c>
      <c r="Y7" s="25">
        <v>90</v>
      </c>
      <c r="Z7" s="34">
        <f>IF(Y7&gt;=90,2,IF(Y7&gt;=70,1,0))</f>
        <v>2</v>
      </c>
      <c r="AA7" s="25">
        <v>85</v>
      </c>
      <c r="AB7" s="34">
        <f>IF(AA7&gt;=75,2,IF(AA7&gt;=50,1,0))</f>
        <v>2</v>
      </c>
      <c r="AC7" s="25">
        <v>33158</v>
      </c>
      <c r="AD7" s="50">
        <f>AC7/H7/13</f>
        <v>2.0958220087225841</v>
      </c>
      <c r="AE7" s="29">
        <f>IF(AD7&gt;1.36,1,0)</f>
        <v>1</v>
      </c>
      <c r="AF7" s="25">
        <v>12543</v>
      </c>
      <c r="AG7" s="51"/>
      <c r="AH7" s="27">
        <f>IF(AF7&gt;H7*3,1,0)</f>
        <v>1</v>
      </c>
      <c r="AI7" s="25" t="s">
        <v>46</v>
      </c>
      <c r="AJ7" s="34">
        <f>IF(AI7&gt;=75,1,0)</f>
        <v>1</v>
      </c>
      <c r="AK7" s="52">
        <f>Z7+AB7+AE7+AH7+AJ7</f>
        <v>7</v>
      </c>
      <c r="AL7" s="25">
        <v>8919</v>
      </c>
      <c r="AM7" s="38">
        <f>AL7/H7</f>
        <v>7.3286770747740348</v>
      </c>
      <c r="AN7" s="39">
        <f>IF(AM7&gt;=3,1,0)</f>
        <v>1</v>
      </c>
      <c r="AO7" s="25">
        <v>5841</v>
      </c>
      <c r="AP7" s="40">
        <f>AO7/H7</f>
        <v>4.7995069843878388</v>
      </c>
      <c r="AQ7" s="41">
        <f>IF(AP7&gt;=3,1,0)</f>
        <v>1</v>
      </c>
      <c r="AR7" s="25">
        <v>4022</v>
      </c>
      <c r="AS7" s="53">
        <f>AR7/D7</f>
        <v>55.861111111111114</v>
      </c>
      <c r="AT7" s="34">
        <f>IF(AS7&gt;22,1,0)</f>
        <v>1</v>
      </c>
      <c r="AU7" s="43">
        <f>AN7+AQ7+AT7</f>
        <v>3</v>
      </c>
      <c r="AV7" s="128">
        <f>X7+AK7+AU7</f>
        <v>18</v>
      </c>
      <c r="AW7" s="122">
        <f>AV7/18</f>
        <v>1</v>
      </c>
      <c r="AX7" s="23" t="s">
        <v>49</v>
      </c>
    </row>
    <row r="8" spans="1:57" s="55" customFormat="1" ht="15.75" x14ac:dyDescent="0.25">
      <c r="A8" s="22">
        <v>3</v>
      </c>
      <c r="B8" s="23" t="s">
        <v>50</v>
      </c>
      <c r="C8" s="24">
        <v>52</v>
      </c>
      <c r="D8" s="25">
        <v>57</v>
      </c>
      <c r="E8" s="47"/>
      <c r="F8" s="27">
        <f>IF(OR(D8&gt;(C8+40), ( D8&lt;(C8-0))),0,1)</f>
        <v>1</v>
      </c>
      <c r="G8" s="28">
        <v>1265</v>
      </c>
      <c r="H8" s="25">
        <v>1284</v>
      </c>
      <c r="I8" s="47"/>
      <c r="J8" s="27">
        <f>IF(OR(H8&gt;(G8+100),H8&lt;(G8-50)),0,1)</f>
        <v>1</v>
      </c>
      <c r="K8" s="28">
        <v>40</v>
      </c>
      <c r="L8" s="25">
        <v>40</v>
      </c>
      <c r="M8" s="47"/>
      <c r="N8" s="29">
        <f>IF(L8&lt;&gt;K8,1,1)</f>
        <v>1</v>
      </c>
      <c r="O8" s="25">
        <v>1633</v>
      </c>
      <c r="P8" s="25">
        <v>100</v>
      </c>
      <c r="Q8" s="29">
        <f>IF(P8&gt;=90,2,IF(P8&gt;=70,1,0))</f>
        <v>2</v>
      </c>
      <c r="R8" s="25">
        <v>177</v>
      </c>
      <c r="S8" s="30">
        <f>IF(R8&gt;150,1,0)</f>
        <v>1</v>
      </c>
      <c r="T8" s="31">
        <v>1237.6000000000001</v>
      </c>
      <c r="U8" s="25">
        <v>1356</v>
      </c>
      <c r="V8" s="48">
        <f>U8/T8</f>
        <v>1.0956690368455073</v>
      </c>
      <c r="W8" s="27">
        <f>IF(V8&gt;=80%,2,IF(V8&gt;=70%,1,0))</f>
        <v>2</v>
      </c>
      <c r="X8" s="49">
        <f>F8+J8+N8+Q8+S8+W8</f>
        <v>8</v>
      </c>
      <c r="Y8" s="25">
        <v>97</v>
      </c>
      <c r="Z8" s="34">
        <f>IF(Y8&gt;=90,2,IF(Y8&gt;=70,1,0))</f>
        <v>2</v>
      </c>
      <c r="AA8" s="25">
        <v>96</v>
      </c>
      <c r="AB8" s="34">
        <f>IF(AA8&gt;=75,2,IF(AA8&gt;=50,1,0))</f>
        <v>2</v>
      </c>
      <c r="AC8" s="25">
        <v>39865</v>
      </c>
      <c r="AD8" s="50">
        <f>AC8/H8/13</f>
        <v>2.3882698298586149</v>
      </c>
      <c r="AE8" s="29">
        <f>IF(AD8&gt;1.36,1,0)</f>
        <v>1</v>
      </c>
      <c r="AF8" s="25">
        <v>10614</v>
      </c>
      <c r="AG8" s="51"/>
      <c r="AH8" s="27">
        <f>IF(AF8&gt;H8*3,1,0)</f>
        <v>1</v>
      </c>
      <c r="AI8" s="25" t="s">
        <v>46</v>
      </c>
      <c r="AJ8" s="34">
        <f>IF(AI8&gt;=75,1,0)</f>
        <v>1</v>
      </c>
      <c r="AK8" s="52">
        <f>Z8+AB8+AE8+AH8+AJ8</f>
        <v>7</v>
      </c>
      <c r="AL8" s="25">
        <v>6169</v>
      </c>
      <c r="AM8" s="38">
        <f>AL8/H8</f>
        <v>4.8045171339563861</v>
      </c>
      <c r="AN8" s="39">
        <f>IF(AM8&gt;=3,1,0)</f>
        <v>1</v>
      </c>
      <c r="AO8" s="25">
        <v>4067</v>
      </c>
      <c r="AP8" s="40">
        <f>AO8/H8</f>
        <v>3.1674454828660434</v>
      </c>
      <c r="AQ8" s="41">
        <f>IF(AP8&gt;=3,1,0)</f>
        <v>1</v>
      </c>
      <c r="AR8" s="25">
        <v>1463</v>
      </c>
      <c r="AS8" s="53">
        <f>AR8/D8</f>
        <v>25.666666666666668</v>
      </c>
      <c r="AT8" s="34">
        <f>IF(AS8&gt;22,1,0)</f>
        <v>1</v>
      </c>
      <c r="AU8" s="43">
        <f>AN8+AQ8+AT8</f>
        <v>3</v>
      </c>
      <c r="AV8" s="128">
        <f>X8+AK8+AU8</f>
        <v>18</v>
      </c>
      <c r="AW8" s="122">
        <f>AV8/18</f>
        <v>1</v>
      </c>
      <c r="AX8" s="23" t="s">
        <v>51</v>
      </c>
    </row>
    <row r="9" spans="1:57" s="54" customFormat="1" ht="15.75" x14ac:dyDescent="0.25">
      <c r="A9" s="22">
        <v>4</v>
      </c>
      <c r="B9" s="23" t="s">
        <v>52</v>
      </c>
      <c r="C9" s="24">
        <v>74</v>
      </c>
      <c r="D9" s="25">
        <v>93</v>
      </c>
      <c r="E9" s="56"/>
      <c r="F9" s="27">
        <f>IF(OR(D9&gt;(C9+40), ( D9&lt;(C9-0))),0,1)</f>
        <v>1</v>
      </c>
      <c r="G9" s="28">
        <v>1772</v>
      </c>
      <c r="H9" s="25">
        <v>1776</v>
      </c>
      <c r="I9" s="57"/>
      <c r="J9" s="27">
        <f>IF(OR(H9&gt;(G9+100),H9&lt;(G9-50)),0,1)</f>
        <v>1</v>
      </c>
      <c r="K9" s="28">
        <v>64</v>
      </c>
      <c r="L9" s="25">
        <v>64</v>
      </c>
      <c r="M9" s="49"/>
      <c r="N9" s="29">
        <f>IF(L9&lt;&gt;K9,1,1)</f>
        <v>1</v>
      </c>
      <c r="O9" s="25">
        <v>2898</v>
      </c>
      <c r="P9" s="25">
        <v>100</v>
      </c>
      <c r="Q9" s="29">
        <f>IF(P9&gt;=90,2,IF(P9&gt;=70,1,0))</f>
        <v>2</v>
      </c>
      <c r="R9" s="25">
        <v>436</v>
      </c>
      <c r="S9" s="30">
        <f>IF(R9&gt;150,1,0)</f>
        <v>1</v>
      </c>
      <c r="T9" s="58">
        <v>2187.44</v>
      </c>
      <c r="U9" s="25">
        <v>2161</v>
      </c>
      <c r="V9" s="48">
        <f>U9/T9</f>
        <v>0.98791281132282482</v>
      </c>
      <c r="W9" s="27">
        <f>IF(V9&gt;=80%,2,IF(V9&gt;=70%,1,0))</f>
        <v>2</v>
      </c>
      <c r="X9" s="49">
        <f>F9+J9+N9+Q9+S9+W9</f>
        <v>8</v>
      </c>
      <c r="Y9" s="25">
        <v>96</v>
      </c>
      <c r="Z9" s="34">
        <f>IF(Y9&gt;=90,2,IF(Y9&gt;=70,1,0))</f>
        <v>2</v>
      </c>
      <c r="AA9" s="25">
        <v>89</v>
      </c>
      <c r="AB9" s="34">
        <f>IF(AA9&gt;=75,2,IF(AA9&gt;=50,1,0))</f>
        <v>2</v>
      </c>
      <c r="AC9" s="25">
        <v>39064</v>
      </c>
      <c r="AD9" s="50">
        <f>AC9/H9/13</f>
        <v>1.6919611919611921</v>
      </c>
      <c r="AE9" s="29">
        <f>IF(AD9&gt;1.36,1,0)</f>
        <v>1</v>
      </c>
      <c r="AF9" s="25">
        <v>16038</v>
      </c>
      <c r="AG9" s="51"/>
      <c r="AH9" s="27">
        <f>IF(AF9&gt;H9*3,1,0)</f>
        <v>1</v>
      </c>
      <c r="AI9" s="25" t="s">
        <v>46</v>
      </c>
      <c r="AJ9" s="34">
        <f>IF(AI9&gt;=75,1,0)</f>
        <v>1</v>
      </c>
      <c r="AK9" s="52">
        <f>Z9+AB9+AE9+AH9+AJ9</f>
        <v>7</v>
      </c>
      <c r="AL9" s="25">
        <v>14059</v>
      </c>
      <c r="AM9" s="38">
        <f>AL9/H9</f>
        <v>7.9161036036036032</v>
      </c>
      <c r="AN9" s="39">
        <f>IF(AM9&gt;=3,1,0)</f>
        <v>1</v>
      </c>
      <c r="AO9" s="25">
        <v>8925</v>
      </c>
      <c r="AP9" s="40">
        <f>AO9/H9</f>
        <v>5.0253378378378377</v>
      </c>
      <c r="AQ9" s="41">
        <f>IF(AP9&gt;=3,1,0)</f>
        <v>1</v>
      </c>
      <c r="AR9" s="25">
        <v>3146</v>
      </c>
      <c r="AS9" s="53">
        <f>AR9/D9</f>
        <v>33.827956989247312</v>
      </c>
      <c r="AT9" s="34">
        <f>IF(AS9&gt;22,1,0)</f>
        <v>1</v>
      </c>
      <c r="AU9" s="43">
        <f>AN9+AQ9+AT9</f>
        <v>3</v>
      </c>
      <c r="AV9" s="128">
        <f>X9+AK9+AU9</f>
        <v>18</v>
      </c>
      <c r="AW9" s="122">
        <f>AV9/18</f>
        <v>1</v>
      </c>
      <c r="AX9" s="23" t="s">
        <v>53</v>
      </c>
      <c r="AY9" s="55"/>
      <c r="AZ9" s="55"/>
      <c r="BA9" s="55"/>
      <c r="BB9" s="55"/>
      <c r="BC9" s="55"/>
      <c r="BD9" s="55"/>
      <c r="BE9" s="55"/>
    </row>
    <row r="10" spans="1:57" s="54" customFormat="1" ht="15.75" x14ac:dyDescent="0.25">
      <c r="A10" s="46">
        <v>5</v>
      </c>
      <c r="B10" s="23" t="s">
        <v>54</v>
      </c>
      <c r="C10" s="24">
        <v>62</v>
      </c>
      <c r="D10" s="25">
        <v>69</v>
      </c>
      <c r="E10" s="59"/>
      <c r="F10" s="27">
        <f>IF(OR(D10&gt;(C10+40), ( D10&lt;(C10-0))),0,1)</f>
        <v>1</v>
      </c>
      <c r="G10" s="28">
        <v>948</v>
      </c>
      <c r="H10" s="25">
        <v>955</v>
      </c>
      <c r="I10" s="60"/>
      <c r="J10" s="27">
        <f>IF(OR(H10&gt;(G10+100),H10&lt;(G10-50)),0,1)</f>
        <v>1</v>
      </c>
      <c r="K10" s="28">
        <v>37</v>
      </c>
      <c r="L10" s="25">
        <v>37</v>
      </c>
      <c r="M10" s="49"/>
      <c r="N10" s="29">
        <f>IF(L10&lt;&gt;K10,1,1)</f>
        <v>1</v>
      </c>
      <c r="O10" s="25">
        <v>1551</v>
      </c>
      <c r="P10" s="25">
        <v>97</v>
      </c>
      <c r="Q10" s="29">
        <f>IF(P10&gt;=90,2,IF(P10&gt;=70,1,0))</f>
        <v>2</v>
      </c>
      <c r="R10" s="25">
        <v>180</v>
      </c>
      <c r="S10" s="30">
        <f>IF(R10&gt;150,1,0)</f>
        <v>1</v>
      </c>
      <c r="T10" s="31">
        <v>1419.8</v>
      </c>
      <c r="U10" s="25">
        <v>1337</v>
      </c>
      <c r="V10" s="48">
        <f>U10/T10</f>
        <v>0.9416819270319764</v>
      </c>
      <c r="W10" s="27">
        <f>IF(V10&gt;=80%,2,IF(V10&gt;=70%,1,0))</f>
        <v>2</v>
      </c>
      <c r="X10" s="49">
        <f>F10+J10+N10+Q10+S10+W10</f>
        <v>8</v>
      </c>
      <c r="Y10" s="25">
        <v>92</v>
      </c>
      <c r="Z10" s="34">
        <f>IF(Y10&gt;=90,2,IF(Y10&gt;=70,1,0))</f>
        <v>2</v>
      </c>
      <c r="AA10" s="25">
        <v>75</v>
      </c>
      <c r="AB10" s="34">
        <f>IF(AA10&gt;=75,2,IF(AA10&gt;=50,1,0))</f>
        <v>2</v>
      </c>
      <c r="AC10" s="25">
        <v>31920</v>
      </c>
      <c r="AD10" s="50">
        <f>AC10/H10/13</f>
        <v>2.5710833668948849</v>
      </c>
      <c r="AE10" s="29">
        <f>IF(AD10&gt;1.36,1,0)</f>
        <v>1</v>
      </c>
      <c r="AF10" s="25">
        <v>9534</v>
      </c>
      <c r="AG10" s="61"/>
      <c r="AH10" s="27">
        <f>IF(AF10&gt;H10*3,1,0)</f>
        <v>1</v>
      </c>
      <c r="AI10" s="25" t="s">
        <v>46</v>
      </c>
      <c r="AJ10" s="34">
        <f>IF(AI10&gt;=75,1,0)</f>
        <v>1</v>
      </c>
      <c r="AK10" s="52">
        <f>Z10+AB10+AE10+AH10+AJ10</f>
        <v>7</v>
      </c>
      <c r="AL10" s="25">
        <v>6800</v>
      </c>
      <c r="AM10" s="38">
        <f>AL10/H10</f>
        <v>7.1204188481675397</v>
      </c>
      <c r="AN10" s="39">
        <f>IF(AM10&gt;=3,1,0)</f>
        <v>1</v>
      </c>
      <c r="AO10" s="25">
        <v>3355</v>
      </c>
      <c r="AP10" s="40">
        <f>AO10/H10</f>
        <v>3.5130890052356021</v>
      </c>
      <c r="AQ10" s="41">
        <f>IF(AP10&gt;=3,1,0)</f>
        <v>1</v>
      </c>
      <c r="AR10" s="25">
        <v>1687</v>
      </c>
      <c r="AS10" s="53">
        <f>AR10/D10</f>
        <v>24.44927536231884</v>
      </c>
      <c r="AT10" s="34">
        <f>IF(AS10&gt;22,1,0)</f>
        <v>1</v>
      </c>
      <c r="AU10" s="43">
        <f>AN10+AQ10+AT10</f>
        <v>3</v>
      </c>
      <c r="AV10" s="128">
        <f>X10+AK10+AU10</f>
        <v>18</v>
      </c>
      <c r="AW10" s="122">
        <f>AV10/18</f>
        <v>1</v>
      </c>
      <c r="AX10" s="23" t="s">
        <v>55</v>
      </c>
      <c r="AY10" s="55"/>
      <c r="AZ10" s="55"/>
      <c r="BA10" s="55"/>
      <c r="BB10" s="55"/>
      <c r="BC10" s="55"/>
      <c r="BD10" s="55"/>
      <c r="BE10" s="55"/>
    </row>
    <row r="11" spans="1:57" s="54" customFormat="1" ht="15.75" x14ac:dyDescent="0.25">
      <c r="A11" s="22">
        <v>6</v>
      </c>
      <c r="B11" s="23" t="s">
        <v>56</v>
      </c>
      <c r="C11" s="24">
        <v>69</v>
      </c>
      <c r="D11" s="25">
        <v>79</v>
      </c>
      <c r="E11" s="59"/>
      <c r="F11" s="27">
        <f>IF(OR(D11&gt;(C11+40), ( D11&lt;(C11-0))),0,1)</f>
        <v>1</v>
      </c>
      <c r="G11" s="28">
        <v>1484</v>
      </c>
      <c r="H11" s="25">
        <v>1464</v>
      </c>
      <c r="I11" s="60"/>
      <c r="J11" s="27">
        <f>IF(OR(H11&gt;(G11+100),H11&lt;(G11-50)),0,1)</f>
        <v>1</v>
      </c>
      <c r="K11" s="28">
        <v>50</v>
      </c>
      <c r="L11" s="25">
        <v>50</v>
      </c>
      <c r="M11" s="49"/>
      <c r="N11" s="29">
        <f>IF(L11&lt;&gt;K11,1,1)</f>
        <v>1</v>
      </c>
      <c r="O11" s="25">
        <v>1464</v>
      </c>
      <c r="P11" s="25">
        <v>100</v>
      </c>
      <c r="Q11" s="29">
        <f>IF(P11&gt;=90,2,IF(P11&gt;=70,1,0))</f>
        <v>2</v>
      </c>
      <c r="R11" s="25">
        <v>904</v>
      </c>
      <c r="S11" s="30">
        <f>IF(R11&gt;150,1,0)</f>
        <v>1</v>
      </c>
      <c r="T11" s="31">
        <v>1485.5700000000002</v>
      </c>
      <c r="U11" s="25">
        <v>1602</v>
      </c>
      <c r="V11" s="48">
        <f>U11/T11</f>
        <v>1.0783739574708697</v>
      </c>
      <c r="W11" s="27">
        <f>IF(V11&gt;=80%,2,IF(V11&gt;=70%,1,0))</f>
        <v>2</v>
      </c>
      <c r="X11" s="49">
        <f>F11+J11+N11+Q11+S11+W11</f>
        <v>8</v>
      </c>
      <c r="Y11" s="25">
        <v>95</v>
      </c>
      <c r="Z11" s="34">
        <f>IF(Y11&gt;=90,2,IF(Y11&gt;=70,1,0))</f>
        <v>2</v>
      </c>
      <c r="AA11" s="25">
        <v>94</v>
      </c>
      <c r="AB11" s="34">
        <f>IF(AA11&gt;=75,2,IF(AA11&gt;=50,1,0))</f>
        <v>2</v>
      </c>
      <c r="AC11" s="25">
        <v>41310</v>
      </c>
      <c r="AD11" s="50">
        <f>AC11/H11/13</f>
        <v>2.1705548549810847</v>
      </c>
      <c r="AE11" s="29">
        <f>IF(AD11&gt;1.36,1,0)</f>
        <v>1</v>
      </c>
      <c r="AF11" s="25">
        <v>15764</v>
      </c>
      <c r="AG11" s="61"/>
      <c r="AH11" s="27">
        <f>IF(AF11&gt;H11*3,1,0)</f>
        <v>1</v>
      </c>
      <c r="AI11" s="25" t="s">
        <v>46</v>
      </c>
      <c r="AJ11" s="34">
        <f>IF(AI11&gt;=75,1,0)</f>
        <v>1</v>
      </c>
      <c r="AK11" s="52">
        <f>Z11+AB11+AE11+AH11+AJ11</f>
        <v>7</v>
      </c>
      <c r="AL11" s="25">
        <v>5575</v>
      </c>
      <c r="AM11" s="38">
        <f>AL11/H11</f>
        <v>3.8080601092896176</v>
      </c>
      <c r="AN11" s="39">
        <f>IF(AM11&gt;=3,1,0)</f>
        <v>1</v>
      </c>
      <c r="AO11" s="25">
        <v>8209</v>
      </c>
      <c r="AP11" s="40">
        <f>AO11/H11</f>
        <v>5.6072404371584703</v>
      </c>
      <c r="AQ11" s="41">
        <f>IF(AP11&gt;=3,1,0)</f>
        <v>1</v>
      </c>
      <c r="AR11" s="25">
        <v>2893</v>
      </c>
      <c r="AS11" s="53">
        <f>AR11/D11</f>
        <v>36.620253164556964</v>
      </c>
      <c r="AT11" s="34">
        <f>IF(AS11&gt;22,1,0)</f>
        <v>1</v>
      </c>
      <c r="AU11" s="43">
        <f>AN11+AQ11+AT11</f>
        <v>3</v>
      </c>
      <c r="AV11" s="128">
        <f>X11+AK11+AU11</f>
        <v>18</v>
      </c>
      <c r="AW11" s="122">
        <f>AV11/18</f>
        <v>1</v>
      </c>
      <c r="AX11" s="23" t="s">
        <v>57</v>
      </c>
      <c r="AY11" s="55"/>
      <c r="AZ11" s="55"/>
      <c r="BA11" s="55"/>
      <c r="BB11" s="55"/>
      <c r="BC11" s="55"/>
      <c r="BD11" s="55"/>
      <c r="BE11" s="55"/>
    </row>
    <row r="12" spans="1:57" s="54" customFormat="1" ht="15.75" x14ac:dyDescent="0.25">
      <c r="A12" s="22">
        <v>7</v>
      </c>
      <c r="B12" s="23" t="s">
        <v>58</v>
      </c>
      <c r="C12" s="24">
        <v>94</v>
      </c>
      <c r="D12" s="25">
        <v>109</v>
      </c>
      <c r="E12" s="47"/>
      <c r="F12" s="27">
        <f>IF(OR(D12&gt;(C12+40), ( D12&lt;(C12-0))),0,1)</f>
        <v>1</v>
      </c>
      <c r="G12" s="28">
        <v>1900</v>
      </c>
      <c r="H12" s="25">
        <v>1897</v>
      </c>
      <c r="I12" s="47"/>
      <c r="J12" s="27">
        <f>IF(OR(H12&gt;(G12+100),H12&lt;(G12-50)),0,1)</f>
        <v>1</v>
      </c>
      <c r="K12" s="28">
        <v>66</v>
      </c>
      <c r="L12" s="25">
        <v>66</v>
      </c>
      <c r="M12" s="47"/>
      <c r="N12" s="29">
        <f>IF(L12&lt;&gt;K12,1,1)</f>
        <v>1</v>
      </c>
      <c r="O12" s="25">
        <v>3074</v>
      </c>
      <c r="P12" s="25">
        <v>100</v>
      </c>
      <c r="Q12" s="29">
        <f>IF(P12&gt;=90,2,IF(P12&gt;=70,1,0))</f>
        <v>2</v>
      </c>
      <c r="R12" s="25">
        <v>364</v>
      </c>
      <c r="S12" s="30">
        <f>IF(R12&gt;150,1,0)</f>
        <v>1</v>
      </c>
      <c r="T12" s="31">
        <v>2295.48</v>
      </c>
      <c r="U12" s="25">
        <v>2226</v>
      </c>
      <c r="V12" s="48">
        <f>U12/T12</f>
        <v>0.96973182079565057</v>
      </c>
      <c r="W12" s="27">
        <f>IF(V12&gt;=80%,2,IF(V12&gt;=70%,1,0))</f>
        <v>2</v>
      </c>
      <c r="X12" s="49">
        <f>F12+J12+N12+Q12+S12+W12</f>
        <v>8</v>
      </c>
      <c r="Y12" s="25">
        <v>97</v>
      </c>
      <c r="Z12" s="34">
        <f>IF(Y12&gt;=90,2,IF(Y12&gt;=70,1,0))</f>
        <v>2</v>
      </c>
      <c r="AA12" s="25">
        <v>96</v>
      </c>
      <c r="AB12" s="34">
        <f>IF(AA12&gt;=75,2,IF(AA12&gt;=50,1,0))</f>
        <v>2</v>
      </c>
      <c r="AC12" s="25">
        <v>54778</v>
      </c>
      <c r="AD12" s="50">
        <f>AC12/H12/13</f>
        <v>2.2212400145979485</v>
      </c>
      <c r="AE12" s="29">
        <f>IF(AD12&gt;1.36,1,0)</f>
        <v>1</v>
      </c>
      <c r="AF12" s="25">
        <v>22336</v>
      </c>
      <c r="AG12" s="51"/>
      <c r="AH12" s="27">
        <f>IF(AF12&gt;H12*3,1,0)</f>
        <v>1</v>
      </c>
      <c r="AI12" s="25" t="s">
        <v>46</v>
      </c>
      <c r="AJ12" s="34">
        <f>IF(AI12&gt;=75,1,0)</f>
        <v>1</v>
      </c>
      <c r="AK12" s="52">
        <f>Z12+AB12+AE12+AH12+AJ12</f>
        <v>7</v>
      </c>
      <c r="AL12" s="25">
        <v>32523</v>
      </c>
      <c r="AM12" s="38">
        <f>AL12/H12</f>
        <v>17.144438587243016</v>
      </c>
      <c r="AN12" s="39">
        <f>IF(AM12&gt;=3,1,0)</f>
        <v>1</v>
      </c>
      <c r="AO12" s="25">
        <v>10958</v>
      </c>
      <c r="AP12" s="40">
        <f>AO12/H12</f>
        <v>5.7764891934633633</v>
      </c>
      <c r="AQ12" s="41">
        <f>IF(AP12&gt;=3,1,0)</f>
        <v>1</v>
      </c>
      <c r="AR12" s="25">
        <v>4083</v>
      </c>
      <c r="AS12" s="53">
        <f>AR12/D12</f>
        <v>37.458715596330272</v>
      </c>
      <c r="AT12" s="34">
        <f>IF(AS12&gt;22,1,0)</f>
        <v>1</v>
      </c>
      <c r="AU12" s="43">
        <f>AN12+AQ12+AT12</f>
        <v>3</v>
      </c>
      <c r="AV12" s="128">
        <f>X12+AK12+AU12</f>
        <v>18</v>
      </c>
      <c r="AW12" s="122">
        <f>AV12/18</f>
        <v>1</v>
      </c>
      <c r="AX12" s="23" t="s">
        <v>59</v>
      </c>
      <c r="AY12" s="55"/>
      <c r="AZ12" s="55"/>
      <c r="BA12" s="55"/>
      <c r="BB12" s="55"/>
      <c r="BC12" s="55"/>
      <c r="BD12" s="55"/>
      <c r="BE12" s="55"/>
    </row>
    <row r="13" spans="1:57" s="55" customFormat="1" ht="15.75" x14ac:dyDescent="0.25">
      <c r="A13" s="46">
        <v>8</v>
      </c>
      <c r="B13" s="23" t="s">
        <v>84</v>
      </c>
      <c r="C13" s="24">
        <v>35</v>
      </c>
      <c r="D13" s="25">
        <v>41</v>
      </c>
      <c r="E13" s="47"/>
      <c r="F13" s="27">
        <f>IF(OR(D13&gt;(C13+40), ( D13&lt;(C13-0))),0,1)</f>
        <v>1</v>
      </c>
      <c r="G13" s="28">
        <v>885</v>
      </c>
      <c r="H13" s="25">
        <v>887</v>
      </c>
      <c r="I13" s="47"/>
      <c r="J13" s="27">
        <f>IF(OR(H13&gt;(G13+100),H13&lt;(G13-50)),0,1)</f>
        <v>1</v>
      </c>
      <c r="K13" s="28">
        <v>31</v>
      </c>
      <c r="L13" s="25">
        <v>31</v>
      </c>
      <c r="M13" s="47"/>
      <c r="N13" s="29">
        <f>IF(L13&lt;&gt;K13,1,1)</f>
        <v>1</v>
      </c>
      <c r="O13" s="25">
        <v>968</v>
      </c>
      <c r="P13" s="25">
        <v>100</v>
      </c>
      <c r="Q13" s="29">
        <f>IF(P13&gt;=90,2,IF(P13&gt;=70,1,0))</f>
        <v>2</v>
      </c>
      <c r="R13" s="25">
        <v>281</v>
      </c>
      <c r="S13" s="30">
        <f>IF(R13&gt;150,1,0)</f>
        <v>1</v>
      </c>
      <c r="T13" s="31">
        <v>1048.95</v>
      </c>
      <c r="U13" s="25">
        <v>1155</v>
      </c>
      <c r="V13" s="48">
        <f>U13/T13</f>
        <v>1.1011011011011012</v>
      </c>
      <c r="W13" s="27">
        <f>IF(V13&gt;=80%,2,IF(V13&gt;=70%,1,0))</f>
        <v>2</v>
      </c>
      <c r="X13" s="49">
        <f>F13+J13+N13+Q13+S13+W13</f>
        <v>8</v>
      </c>
      <c r="Y13" s="25">
        <v>96</v>
      </c>
      <c r="Z13" s="34">
        <f>IF(Y13&gt;=90,2,IF(Y13&gt;=70,1,0))</f>
        <v>2</v>
      </c>
      <c r="AA13" s="25">
        <v>94</v>
      </c>
      <c r="AB13" s="34">
        <f>IF(AA13&gt;=75,2,IF(AA13&gt;=50,1,0))</f>
        <v>2</v>
      </c>
      <c r="AC13" s="25">
        <v>29785</v>
      </c>
      <c r="AD13" s="50">
        <f>AC13/H13/13</f>
        <v>2.5830370306131298</v>
      </c>
      <c r="AE13" s="29">
        <f>IF(AD13&gt;1.36,1,0)</f>
        <v>1</v>
      </c>
      <c r="AF13" s="25">
        <v>9155</v>
      </c>
      <c r="AG13" s="51"/>
      <c r="AH13" s="27">
        <f>IF(AF13&gt;H13*3,1,0)</f>
        <v>1</v>
      </c>
      <c r="AI13" s="25" t="s">
        <v>46</v>
      </c>
      <c r="AJ13" s="34">
        <f>IF(AI13&gt;=75,1,0)</f>
        <v>1</v>
      </c>
      <c r="AK13" s="52">
        <f>Z13+AB13+AE13+AH13+AJ13</f>
        <v>7</v>
      </c>
      <c r="AL13" s="25">
        <v>4257</v>
      </c>
      <c r="AM13" s="38">
        <f>AL13/H13</f>
        <v>4.7993235625704624</v>
      </c>
      <c r="AN13" s="39">
        <f>IF(AM13&gt;=3,1,0)</f>
        <v>1</v>
      </c>
      <c r="AO13" s="25">
        <v>5087</v>
      </c>
      <c r="AP13" s="40">
        <f>AO13/H13</f>
        <v>5.7350620067643741</v>
      </c>
      <c r="AQ13" s="41">
        <f>IF(AP13&gt;=3,1,0)</f>
        <v>1</v>
      </c>
      <c r="AR13" s="25">
        <v>2899</v>
      </c>
      <c r="AS13" s="53">
        <f>AR13/D13</f>
        <v>70.707317073170728</v>
      </c>
      <c r="AT13" s="34">
        <f>IF(AS13&gt;22,1,0)</f>
        <v>1</v>
      </c>
      <c r="AU13" s="43">
        <f>AN13+AQ13+AT13</f>
        <v>3</v>
      </c>
      <c r="AV13" s="128">
        <f>X13+AK13+AU13</f>
        <v>18</v>
      </c>
      <c r="AW13" s="122">
        <f>AV13/18</f>
        <v>1</v>
      </c>
      <c r="AX13" s="23" t="s">
        <v>85</v>
      </c>
    </row>
    <row r="14" spans="1:57" s="54" customFormat="1" ht="15.75" x14ac:dyDescent="0.25">
      <c r="A14" s="22">
        <v>9</v>
      </c>
      <c r="B14" s="23" t="s">
        <v>60</v>
      </c>
      <c r="C14" s="24">
        <v>56</v>
      </c>
      <c r="D14" s="25">
        <v>74</v>
      </c>
      <c r="E14" s="62"/>
      <c r="F14" s="27">
        <f>IF(OR(D14&gt;(C14+40), ( D14&lt;(C14-0))),0,1)</f>
        <v>1</v>
      </c>
      <c r="G14" s="28">
        <v>1505</v>
      </c>
      <c r="H14" s="25">
        <v>1519</v>
      </c>
      <c r="I14" s="62"/>
      <c r="J14" s="27">
        <f>IF(OR(H14&gt;(G14+100),H14&lt;(G14-50)),0,1)</f>
        <v>1</v>
      </c>
      <c r="K14" s="28">
        <v>47</v>
      </c>
      <c r="L14" s="25">
        <v>47</v>
      </c>
      <c r="M14" s="62"/>
      <c r="N14" s="29">
        <f>IF(L14&lt;&gt;K14,1,1)</f>
        <v>1</v>
      </c>
      <c r="O14" s="25">
        <v>1623</v>
      </c>
      <c r="P14" s="25">
        <v>97</v>
      </c>
      <c r="Q14" s="29">
        <f>IF(P14&gt;=90,2,IF(P14&gt;=70,1,0))</f>
        <v>2</v>
      </c>
      <c r="R14" s="25">
        <v>833</v>
      </c>
      <c r="S14" s="30">
        <f>IF(R14&gt;150,1,0)</f>
        <v>1</v>
      </c>
      <c r="T14" s="31">
        <v>1473.36</v>
      </c>
      <c r="U14" s="25">
        <v>1503</v>
      </c>
      <c r="V14" s="48">
        <f>U14/T14</f>
        <v>1.0201172829451051</v>
      </c>
      <c r="W14" s="27">
        <f>IF(V14&gt;=80%,2,IF(V14&gt;=70%,1,0))</f>
        <v>2</v>
      </c>
      <c r="X14" s="49">
        <f>F14+J14+N14+Q14+S14+W14</f>
        <v>8</v>
      </c>
      <c r="Y14" s="25">
        <v>91</v>
      </c>
      <c r="Z14" s="34">
        <f>IF(Y14&gt;=90,2,IF(Y14&gt;=70,1,0))</f>
        <v>2</v>
      </c>
      <c r="AA14" s="25">
        <v>90</v>
      </c>
      <c r="AB14" s="34">
        <f>IF(AA14&gt;=75,2,IF(AA14&gt;=50,1,0))</f>
        <v>2</v>
      </c>
      <c r="AC14" s="25">
        <v>44903</v>
      </c>
      <c r="AD14" s="50">
        <f>AC14/H14/13</f>
        <v>2.2739150250670987</v>
      </c>
      <c r="AE14" s="29">
        <f>IF(AD14&gt;1.36,1,0)</f>
        <v>1</v>
      </c>
      <c r="AF14" s="25">
        <v>16781</v>
      </c>
      <c r="AG14" s="61"/>
      <c r="AH14" s="27">
        <f>IF(AF14&gt;H14*3,1,0)</f>
        <v>1</v>
      </c>
      <c r="AI14" s="25" t="s">
        <v>46</v>
      </c>
      <c r="AJ14" s="34">
        <f>IF(AI14&gt;=75,1,0)</f>
        <v>1</v>
      </c>
      <c r="AK14" s="52">
        <f>Z14+AB14+AE14+AH14+AJ14</f>
        <v>7</v>
      </c>
      <c r="AL14" s="25">
        <v>4716</v>
      </c>
      <c r="AM14" s="38">
        <f>AL14/H14</f>
        <v>3.1046741277156022</v>
      </c>
      <c r="AN14" s="39">
        <f>IF(AM14&gt;=3,1,0)</f>
        <v>1</v>
      </c>
      <c r="AO14" s="25">
        <v>6746</v>
      </c>
      <c r="AP14" s="40">
        <f>AO14/H14</f>
        <v>4.4410796576695191</v>
      </c>
      <c r="AQ14" s="41">
        <f>IF(AP14&gt;=3,1,0)</f>
        <v>1</v>
      </c>
      <c r="AR14" s="25">
        <v>3091</v>
      </c>
      <c r="AS14" s="53">
        <f>AR14/D14</f>
        <v>41.770270270270274</v>
      </c>
      <c r="AT14" s="34">
        <f>IF(AS14&gt;22,1,0)</f>
        <v>1</v>
      </c>
      <c r="AU14" s="43">
        <f>AN14+AQ14+AT14</f>
        <v>3</v>
      </c>
      <c r="AV14" s="128">
        <f>X14+AK14+AU14</f>
        <v>18</v>
      </c>
      <c r="AW14" s="122">
        <f>AV14/18</f>
        <v>1</v>
      </c>
      <c r="AX14" s="23" t="s">
        <v>61</v>
      </c>
      <c r="AY14" s="55"/>
      <c r="AZ14" s="55"/>
      <c r="BA14" s="55"/>
      <c r="BB14" s="55"/>
      <c r="BC14" s="55"/>
      <c r="BD14" s="55"/>
      <c r="BE14" s="55"/>
    </row>
    <row r="15" spans="1:57" s="54" customFormat="1" ht="15.75" x14ac:dyDescent="0.25">
      <c r="A15" s="22">
        <v>10</v>
      </c>
      <c r="B15" s="23" t="s">
        <v>62</v>
      </c>
      <c r="C15" s="24">
        <v>90</v>
      </c>
      <c r="D15" s="25">
        <v>114</v>
      </c>
      <c r="E15" s="63"/>
      <c r="F15" s="27">
        <f>IF(OR(D15&gt;(C15+40), ( D15&lt;(C15-0))),0,1)</f>
        <v>1</v>
      </c>
      <c r="G15" s="28">
        <v>2284</v>
      </c>
      <c r="H15" s="25">
        <v>2331</v>
      </c>
      <c r="I15" s="57"/>
      <c r="J15" s="27">
        <f>IF(OR(H15&gt;(G15+100),H15&lt;(G15-50)),0,1)</f>
        <v>1</v>
      </c>
      <c r="K15" s="28">
        <v>68</v>
      </c>
      <c r="L15" s="25">
        <v>68</v>
      </c>
      <c r="M15" s="64"/>
      <c r="N15" s="29">
        <f>IF(L15&lt;&gt;K15,1,1)</f>
        <v>1</v>
      </c>
      <c r="O15" s="25">
        <v>3061</v>
      </c>
      <c r="P15" s="25">
        <v>97</v>
      </c>
      <c r="Q15" s="29">
        <f>IF(P15&gt;=90,2,IF(P15&gt;=70,1,0))</f>
        <v>2</v>
      </c>
      <c r="R15" s="25">
        <v>321</v>
      </c>
      <c r="S15" s="30">
        <f>IF(R15&gt;150,1,0)</f>
        <v>1</v>
      </c>
      <c r="T15" s="58">
        <v>2333.6999999999998</v>
      </c>
      <c r="U15" s="25">
        <v>2027</v>
      </c>
      <c r="V15" s="48">
        <f>U15/T15</f>
        <v>0.86857779491794151</v>
      </c>
      <c r="W15" s="27">
        <f>IF(V15&gt;=80%,2,IF(V15&gt;=70%,1,0))</f>
        <v>2</v>
      </c>
      <c r="X15" s="49">
        <f>F15+J15+N15+Q15+S15+W15</f>
        <v>8</v>
      </c>
      <c r="Y15" s="25">
        <v>91</v>
      </c>
      <c r="Z15" s="34">
        <f>IF(Y15&gt;=90,2,IF(Y15&gt;=70,1,0))</f>
        <v>2</v>
      </c>
      <c r="AA15" s="25">
        <v>79</v>
      </c>
      <c r="AB15" s="34">
        <f>IF(AA15&gt;=75,2,IF(AA15&gt;=50,1,0))</f>
        <v>2</v>
      </c>
      <c r="AC15" s="25">
        <v>60825</v>
      </c>
      <c r="AD15" s="50">
        <f>AC15/H15/13</f>
        <v>2.0072270072270073</v>
      </c>
      <c r="AE15" s="29">
        <f>IF(AD15&gt;1.36,1,0)</f>
        <v>1</v>
      </c>
      <c r="AF15" s="25">
        <v>28087</v>
      </c>
      <c r="AG15" s="51"/>
      <c r="AH15" s="27">
        <f>IF(AF15&gt;H15*3,1,0)</f>
        <v>1</v>
      </c>
      <c r="AI15" s="25" t="s">
        <v>46</v>
      </c>
      <c r="AJ15" s="34">
        <f>IF(AI15&gt;=75,1,0)</f>
        <v>1</v>
      </c>
      <c r="AK15" s="52">
        <f>Z15+AB15+AE15+AH15+AJ15</f>
        <v>7</v>
      </c>
      <c r="AL15" s="25">
        <v>8303</v>
      </c>
      <c r="AM15" s="38">
        <f>AL15/H15</f>
        <v>3.5619905619905619</v>
      </c>
      <c r="AN15" s="39">
        <f>IF(AM15&gt;=3,1,0)</f>
        <v>1</v>
      </c>
      <c r="AO15" s="25">
        <v>9812</v>
      </c>
      <c r="AP15" s="40">
        <f>AO15/H15</f>
        <v>4.2093522093522093</v>
      </c>
      <c r="AQ15" s="41">
        <f>IF(AP15&gt;=3,1,0)</f>
        <v>1</v>
      </c>
      <c r="AR15" s="25">
        <v>4055</v>
      </c>
      <c r="AS15" s="53">
        <f>AR15/D15</f>
        <v>35.570175438596493</v>
      </c>
      <c r="AT15" s="34">
        <f>IF(AS15&gt;22,1,0)</f>
        <v>1</v>
      </c>
      <c r="AU15" s="43">
        <f>AN15+AQ15+AT15</f>
        <v>3</v>
      </c>
      <c r="AV15" s="128">
        <f>X15+AK15+AU15</f>
        <v>18</v>
      </c>
      <c r="AW15" s="122">
        <f>AV15/18</f>
        <v>1</v>
      </c>
      <c r="AX15" s="23" t="s">
        <v>63</v>
      </c>
      <c r="AY15" s="55"/>
      <c r="AZ15" s="55"/>
      <c r="BA15" s="55"/>
      <c r="BB15" s="55"/>
      <c r="BC15" s="55"/>
      <c r="BD15" s="55"/>
      <c r="BE15" s="55"/>
    </row>
    <row r="16" spans="1:57" s="54" customFormat="1" ht="15.75" x14ac:dyDescent="0.25">
      <c r="A16" s="46">
        <v>11</v>
      </c>
      <c r="B16" s="23" t="s">
        <v>64</v>
      </c>
      <c r="C16" s="24">
        <v>46</v>
      </c>
      <c r="D16" s="25">
        <v>54</v>
      </c>
      <c r="E16" s="65"/>
      <c r="F16" s="27">
        <f>IF(OR(D16&gt;(C16+40), ( D16&lt;(C16-0))),0,1)</f>
        <v>1</v>
      </c>
      <c r="G16" s="28">
        <v>1046</v>
      </c>
      <c r="H16" s="25">
        <v>1044</v>
      </c>
      <c r="I16" s="65"/>
      <c r="J16" s="27">
        <f>IF(OR(H16&gt;(G16+100),H16&lt;(G16-50)),0,1)</f>
        <v>1</v>
      </c>
      <c r="K16" s="28">
        <v>37</v>
      </c>
      <c r="L16" s="25">
        <v>37</v>
      </c>
      <c r="M16" s="65"/>
      <c r="N16" s="29">
        <f>IF(L16&lt;&gt;K16,1,1)</f>
        <v>1</v>
      </c>
      <c r="O16" s="25">
        <v>1577</v>
      </c>
      <c r="P16" s="25">
        <v>99</v>
      </c>
      <c r="Q16" s="29">
        <f>IF(P16&gt;=90,2,IF(P16&gt;=70,1,0))</f>
        <v>2</v>
      </c>
      <c r="R16" s="25">
        <v>199</v>
      </c>
      <c r="S16" s="30">
        <f>IF(R16&gt;150,1,0)</f>
        <v>1</v>
      </c>
      <c r="T16" s="66">
        <v>1229.1199999999999</v>
      </c>
      <c r="U16" s="25">
        <v>1165</v>
      </c>
      <c r="V16" s="48">
        <f>U16/T16</f>
        <v>0.94783259567820888</v>
      </c>
      <c r="W16" s="27">
        <f>IF(V16&gt;=80%,2,IF(V16&gt;=70%,1,0))</f>
        <v>2</v>
      </c>
      <c r="X16" s="49">
        <f>F16+J16+N16+Q16+S16+W16</f>
        <v>8</v>
      </c>
      <c r="Y16" s="25">
        <v>90</v>
      </c>
      <c r="Z16" s="34">
        <f>IF(Y16&gt;=90,2,IF(Y16&gt;=70,1,0))</f>
        <v>2</v>
      </c>
      <c r="AA16" s="25">
        <v>84</v>
      </c>
      <c r="AB16" s="34">
        <f>IF(AA16&gt;=75,2,IF(AA16&gt;=50,1,0))</f>
        <v>2</v>
      </c>
      <c r="AC16" s="25">
        <v>20637</v>
      </c>
      <c r="AD16" s="50">
        <f>AC16/H16/13</f>
        <v>1.5205570291777188</v>
      </c>
      <c r="AE16" s="29">
        <f>IF(AD16&gt;1.36,1,0)</f>
        <v>1</v>
      </c>
      <c r="AF16" s="25">
        <v>6505</v>
      </c>
      <c r="AG16" s="65"/>
      <c r="AH16" s="27">
        <f>IF(AF16&gt;H16*3,1,0)</f>
        <v>1</v>
      </c>
      <c r="AI16" s="25" t="s">
        <v>46</v>
      </c>
      <c r="AJ16" s="34">
        <f>IF(AI16&gt;=75,1,0)</f>
        <v>1</v>
      </c>
      <c r="AK16" s="52">
        <f>Z16+AB16+AE16+AH16+AJ16</f>
        <v>7</v>
      </c>
      <c r="AL16" s="25">
        <v>4421</v>
      </c>
      <c r="AM16" s="38">
        <f>AL16/H16</f>
        <v>4.2346743295019156</v>
      </c>
      <c r="AN16" s="39">
        <f>IF(AM16&gt;=3,1,0)</f>
        <v>1</v>
      </c>
      <c r="AO16" s="25">
        <v>2689</v>
      </c>
      <c r="AP16" s="40">
        <f>AO16/H16</f>
        <v>2.5756704980842913</v>
      </c>
      <c r="AQ16" s="41">
        <v>1</v>
      </c>
      <c r="AR16" s="25">
        <v>1433</v>
      </c>
      <c r="AS16" s="53">
        <f>AR16/D16</f>
        <v>26.537037037037038</v>
      </c>
      <c r="AT16" s="34">
        <f>IF(AS16&gt;22,1,0)</f>
        <v>1</v>
      </c>
      <c r="AU16" s="43">
        <f>AN16+AQ16+AT16</f>
        <v>3</v>
      </c>
      <c r="AV16" s="128">
        <f>X16+AK16+AU16</f>
        <v>18</v>
      </c>
      <c r="AW16" s="122">
        <f>AV16/18</f>
        <v>1</v>
      </c>
      <c r="AX16" s="23" t="s">
        <v>65</v>
      </c>
      <c r="AY16" s="55"/>
      <c r="AZ16" s="55"/>
      <c r="BA16" s="55"/>
      <c r="BB16" s="55"/>
      <c r="BC16" s="55"/>
      <c r="BD16" s="55"/>
      <c r="BE16" s="55"/>
    </row>
    <row r="17" spans="1:57" s="55" customFormat="1" ht="15.75" x14ac:dyDescent="0.25">
      <c r="A17" s="22">
        <v>12</v>
      </c>
      <c r="B17" s="23" t="s">
        <v>66</v>
      </c>
      <c r="C17" s="24">
        <v>95</v>
      </c>
      <c r="D17" s="25">
        <v>109</v>
      </c>
      <c r="E17" s="59"/>
      <c r="F17" s="27">
        <f>IF(OR(D17&gt;(C17+40), ( D17&lt;(C17-0))),0,1)</f>
        <v>1</v>
      </c>
      <c r="G17" s="28">
        <v>2220</v>
      </c>
      <c r="H17" s="25">
        <v>2220</v>
      </c>
      <c r="I17" s="60"/>
      <c r="J17" s="27">
        <f>IF(OR(H17&gt;(G17+100),H17&lt;(G17-50)),0,1)</f>
        <v>1</v>
      </c>
      <c r="K17" s="28">
        <v>79</v>
      </c>
      <c r="L17" s="25">
        <v>79</v>
      </c>
      <c r="M17" s="49"/>
      <c r="N17" s="29">
        <f>IF(L17&lt;&gt;K17,1,1)</f>
        <v>1</v>
      </c>
      <c r="O17" s="25">
        <v>2640</v>
      </c>
      <c r="P17" s="25">
        <v>99</v>
      </c>
      <c r="Q17" s="29">
        <f>IF(P17&gt;=90,2,IF(P17&gt;=70,1,0))</f>
        <v>2</v>
      </c>
      <c r="R17" s="25">
        <v>389</v>
      </c>
      <c r="S17" s="30">
        <f>IF(R17&gt;150,1,0)</f>
        <v>1</v>
      </c>
      <c r="T17" s="31">
        <v>2406.35</v>
      </c>
      <c r="U17" s="25">
        <v>2437</v>
      </c>
      <c r="V17" s="48">
        <f>U17/T17</f>
        <v>1.012737133002265</v>
      </c>
      <c r="W17" s="27">
        <f>IF(V17&gt;=80%,2,IF(V17&gt;=70%,1,0))</f>
        <v>2</v>
      </c>
      <c r="X17" s="49">
        <f>F17+J17+N17+Q17+S17+W17</f>
        <v>8</v>
      </c>
      <c r="Y17" s="25">
        <v>95</v>
      </c>
      <c r="Z17" s="34">
        <f>IF(Y17&gt;=90,2,IF(Y17&gt;=70,1,0))</f>
        <v>2</v>
      </c>
      <c r="AA17" s="25">
        <v>84</v>
      </c>
      <c r="AB17" s="34">
        <f>IF(AA17&gt;=75,2,IF(AA17&gt;=50,1,0))</f>
        <v>2</v>
      </c>
      <c r="AC17" s="25">
        <v>58276</v>
      </c>
      <c r="AD17" s="50">
        <f>AC17/H17/13</f>
        <v>2.0192654192654191</v>
      </c>
      <c r="AE17" s="29">
        <f>IF(AD17&gt;1.36,1,0)</f>
        <v>1</v>
      </c>
      <c r="AF17" s="25">
        <v>23531</v>
      </c>
      <c r="AG17" s="61"/>
      <c r="AH17" s="27">
        <f>IF(AF17&gt;H17*3,1,0)</f>
        <v>1</v>
      </c>
      <c r="AI17" s="25" t="s">
        <v>46</v>
      </c>
      <c r="AJ17" s="34">
        <f>IF(AI17&gt;=75,1,0)</f>
        <v>1</v>
      </c>
      <c r="AK17" s="52">
        <f>Z17+AB17+AE17+AH17+AJ17</f>
        <v>7</v>
      </c>
      <c r="AL17" s="25">
        <v>7984</v>
      </c>
      <c r="AM17" s="38">
        <f>AL17/H17</f>
        <v>3.5963963963963965</v>
      </c>
      <c r="AN17" s="39">
        <f>IF(AM17&gt;=3,1,0)</f>
        <v>1</v>
      </c>
      <c r="AO17" s="25">
        <v>9806</v>
      </c>
      <c r="AP17" s="40">
        <f>AO17/H17</f>
        <v>4.4171171171171171</v>
      </c>
      <c r="AQ17" s="41">
        <f>IF(AP17&gt;=3,1,0)</f>
        <v>1</v>
      </c>
      <c r="AR17" s="25">
        <v>4677</v>
      </c>
      <c r="AS17" s="53">
        <f>AR17/D17</f>
        <v>42.908256880733944</v>
      </c>
      <c r="AT17" s="34">
        <f>IF(AS17&gt;22,1,0)</f>
        <v>1</v>
      </c>
      <c r="AU17" s="43">
        <f>AN17+AQ17+AT17</f>
        <v>3</v>
      </c>
      <c r="AV17" s="128">
        <f>X17+AK17+AU17</f>
        <v>18</v>
      </c>
      <c r="AW17" s="122">
        <f>AV17/18</f>
        <v>1</v>
      </c>
      <c r="AX17" s="23" t="s">
        <v>67</v>
      </c>
    </row>
    <row r="18" spans="1:57" s="55" customFormat="1" ht="15.75" x14ac:dyDescent="0.25">
      <c r="A18" s="22">
        <v>13</v>
      </c>
      <c r="B18" s="23" t="s">
        <v>68</v>
      </c>
      <c r="C18" s="24">
        <v>44</v>
      </c>
      <c r="D18" s="25">
        <v>60</v>
      </c>
      <c r="E18" s="47"/>
      <c r="F18" s="27">
        <f>IF(OR(D18&gt;(C18+40), ( D18&lt;(C18-0))),0,1)</f>
        <v>1</v>
      </c>
      <c r="G18" s="28">
        <v>987</v>
      </c>
      <c r="H18" s="25">
        <v>996</v>
      </c>
      <c r="I18" s="47"/>
      <c r="J18" s="27">
        <f>IF(OR(H18&gt;(G18+100),H18&lt;(G18-50)),0,1)</f>
        <v>1</v>
      </c>
      <c r="K18" s="28">
        <v>36</v>
      </c>
      <c r="L18" s="25">
        <v>36</v>
      </c>
      <c r="M18" s="47"/>
      <c r="N18" s="29">
        <f>IF(L18&lt;&gt;K18,1,1)</f>
        <v>1</v>
      </c>
      <c r="O18" s="25">
        <v>1595</v>
      </c>
      <c r="P18" s="25">
        <v>100</v>
      </c>
      <c r="Q18" s="29">
        <f>IF(P18&gt;=90,2,IF(P18&gt;=70,1,0))</f>
        <v>2</v>
      </c>
      <c r="R18" s="25">
        <v>229</v>
      </c>
      <c r="S18" s="30">
        <f>IF(R18&gt;150,1,0)</f>
        <v>1</v>
      </c>
      <c r="T18" s="31">
        <v>792</v>
      </c>
      <c r="U18" s="25">
        <v>1131</v>
      </c>
      <c r="V18" s="48">
        <f>U18/T18</f>
        <v>1.428030303030303</v>
      </c>
      <c r="W18" s="27">
        <f>IF(V18&gt;=80%,2,IF(V18&gt;=70%,1,0))</f>
        <v>2</v>
      </c>
      <c r="X18" s="49">
        <f>F18+J18+N18+Q18+S18+W18</f>
        <v>8</v>
      </c>
      <c r="Y18" s="25">
        <v>100</v>
      </c>
      <c r="Z18" s="34">
        <f>IF(Y18&gt;=90,2,IF(Y18&gt;=70,1,0))</f>
        <v>2</v>
      </c>
      <c r="AA18" s="25">
        <v>99</v>
      </c>
      <c r="AB18" s="34">
        <f>IF(AA18&gt;=75,2,IF(AA18&gt;=50,1,0))</f>
        <v>2</v>
      </c>
      <c r="AC18" s="25">
        <v>23466</v>
      </c>
      <c r="AD18" s="50">
        <f>AC18/H18/13</f>
        <v>1.8123262279888785</v>
      </c>
      <c r="AE18" s="29">
        <f>IF(AD18&gt;1.36,1,0)</f>
        <v>1</v>
      </c>
      <c r="AF18" s="25">
        <v>8512</v>
      </c>
      <c r="AG18" s="51"/>
      <c r="AH18" s="27">
        <f>IF(AF18&gt;H18*3,1,0)</f>
        <v>1</v>
      </c>
      <c r="AI18" s="25" t="s">
        <v>46</v>
      </c>
      <c r="AJ18" s="34">
        <f>IF(AI18&gt;=75,1,0)</f>
        <v>1</v>
      </c>
      <c r="AK18" s="52">
        <f>Z18+AB18+AE18+AH18+AJ18</f>
        <v>7</v>
      </c>
      <c r="AL18" s="25">
        <v>7242</v>
      </c>
      <c r="AM18" s="38">
        <f>AL18/H18</f>
        <v>7.2710843373493974</v>
      </c>
      <c r="AN18" s="39">
        <f>IF(AM18&gt;=3,1,0)</f>
        <v>1</v>
      </c>
      <c r="AO18" s="25">
        <v>6100</v>
      </c>
      <c r="AP18" s="40">
        <f>AO18/H18</f>
        <v>6.1244979919678713</v>
      </c>
      <c r="AQ18" s="41">
        <f>IF(AP18&gt;=3,1,0)</f>
        <v>1</v>
      </c>
      <c r="AR18" s="25">
        <v>1657</v>
      </c>
      <c r="AS18" s="53">
        <f>AR18/D18</f>
        <v>27.616666666666667</v>
      </c>
      <c r="AT18" s="34">
        <f>IF(AS18&gt;22,1,0)</f>
        <v>1</v>
      </c>
      <c r="AU18" s="43">
        <f>AN18+AQ18+AT18</f>
        <v>3</v>
      </c>
      <c r="AV18" s="128">
        <f>X18+AK18+AU18</f>
        <v>18</v>
      </c>
      <c r="AW18" s="122">
        <f>AV18/18</f>
        <v>1</v>
      </c>
      <c r="AX18" s="23" t="s">
        <v>69</v>
      </c>
    </row>
    <row r="19" spans="1:57" s="69" customFormat="1" ht="15.75" x14ac:dyDescent="0.25">
      <c r="A19" s="46">
        <v>14</v>
      </c>
      <c r="B19" s="23" t="s">
        <v>70</v>
      </c>
      <c r="C19" s="24">
        <v>105</v>
      </c>
      <c r="D19" s="25">
        <v>121</v>
      </c>
      <c r="E19" s="67"/>
      <c r="F19" s="27">
        <f>IF(OR(D19&gt;(C19+40), ( D19&lt;(C19-0))),0,1)</f>
        <v>1</v>
      </c>
      <c r="G19" s="28">
        <v>3049</v>
      </c>
      <c r="H19" s="25">
        <v>3045</v>
      </c>
      <c r="I19" s="67"/>
      <c r="J19" s="27">
        <f>IF(OR(H19&gt;(G19+100),H19&lt;(G19-50)),0,1)</f>
        <v>1</v>
      </c>
      <c r="K19" s="28">
        <v>89</v>
      </c>
      <c r="L19" s="25">
        <v>89</v>
      </c>
      <c r="M19" s="49"/>
      <c r="N19" s="29">
        <f>IF(L19&lt;&gt;K19,1,1)</f>
        <v>1</v>
      </c>
      <c r="O19" s="25">
        <v>4995</v>
      </c>
      <c r="P19" s="25">
        <v>99</v>
      </c>
      <c r="Q19" s="29">
        <f>IF(P19&gt;=90,2,IF(P19&gt;=70,1,0))</f>
        <v>2</v>
      </c>
      <c r="R19" s="25">
        <v>305</v>
      </c>
      <c r="S19" s="30">
        <f>IF(R19&gt;150,1,0)</f>
        <v>1</v>
      </c>
      <c r="T19" s="68">
        <v>2601.9</v>
      </c>
      <c r="U19" s="25">
        <v>2778</v>
      </c>
      <c r="V19" s="48">
        <f>U19/T19</f>
        <v>1.0676813098120603</v>
      </c>
      <c r="W19" s="27">
        <f>IF(V19&gt;=80%,2,IF(V19&gt;=70%,1,0))</f>
        <v>2</v>
      </c>
      <c r="X19" s="49">
        <f>F19+J19+N19+Q19+S19+W19</f>
        <v>8</v>
      </c>
      <c r="Y19" s="25">
        <v>96</v>
      </c>
      <c r="Z19" s="34">
        <f>IF(Y19&gt;=90,2,IF(Y19&gt;=70,1,0))</f>
        <v>2</v>
      </c>
      <c r="AA19" s="25">
        <v>83</v>
      </c>
      <c r="AB19" s="34">
        <f>IF(AA19&gt;=75,2,IF(AA19&gt;=50,1,0))</f>
        <v>2</v>
      </c>
      <c r="AC19" s="25">
        <v>82843</v>
      </c>
      <c r="AD19" s="50">
        <f>AC19/H19/13</f>
        <v>2.0927876720980167</v>
      </c>
      <c r="AE19" s="29">
        <f>IF(AD19&gt;1.36,1,0)</f>
        <v>1</v>
      </c>
      <c r="AF19" s="25">
        <v>24745</v>
      </c>
      <c r="AG19" s="61"/>
      <c r="AH19" s="27">
        <f>IF(AF19&gt;H19*3,1,0)</f>
        <v>1</v>
      </c>
      <c r="AI19" s="25" t="s">
        <v>46</v>
      </c>
      <c r="AJ19" s="34">
        <f>IF(AI19&gt;=75,1,0)</f>
        <v>1</v>
      </c>
      <c r="AK19" s="52">
        <f>Z19+AB19+AE19+AH19+AJ19</f>
        <v>7</v>
      </c>
      <c r="AL19" s="25">
        <v>9427</v>
      </c>
      <c r="AM19" s="38">
        <f>AL19/H19</f>
        <v>3.0958949096880133</v>
      </c>
      <c r="AN19" s="39">
        <f>IF(AM19&gt;=3,1,0)</f>
        <v>1</v>
      </c>
      <c r="AO19" s="25">
        <v>9790</v>
      </c>
      <c r="AP19" s="40">
        <f>AO19/H19</f>
        <v>3.2151067323481115</v>
      </c>
      <c r="AQ19" s="41">
        <f>IF(AP19&gt;=3,1,0)</f>
        <v>1</v>
      </c>
      <c r="AR19" s="25">
        <v>4761</v>
      </c>
      <c r="AS19" s="53">
        <f>AR19/D19</f>
        <v>39.347107438016529</v>
      </c>
      <c r="AT19" s="34">
        <f>IF(AS19&gt;22,1,0)</f>
        <v>1</v>
      </c>
      <c r="AU19" s="43">
        <f>AN19+AQ19+AT19</f>
        <v>3</v>
      </c>
      <c r="AV19" s="128">
        <f>X19+AK19+AU19</f>
        <v>18</v>
      </c>
      <c r="AW19" s="122">
        <f>AV19/18</f>
        <v>1</v>
      </c>
      <c r="AX19" s="23" t="s">
        <v>71</v>
      </c>
      <c r="AY19" s="55"/>
      <c r="AZ19" s="55"/>
      <c r="BA19" s="55"/>
      <c r="BB19" s="55"/>
      <c r="BC19" s="55"/>
      <c r="BD19" s="55"/>
      <c r="BE19" s="55"/>
    </row>
    <row r="20" spans="1:57" s="55" customFormat="1" ht="15.75" x14ac:dyDescent="0.25">
      <c r="A20" s="22">
        <v>15</v>
      </c>
      <c r="B20" s="23" t="s">
        <v>72</v>
      </c>
      <c r="C20" s="24">
        <v>83</v>
      </c>
      <c r="D20" s="25">
        <v>106</v>
      </c>
      <c r="E20" s="67"/>
      <c r="F20" s="27">
        <f>IF(OR(D20&gt;(C20+40), ( D20&lt;(C20-0))),0,1)</f>
        <v>1</v>
      </c>
      <c r="G20" s="28">
        <v>2091</v>
      </c>
      <c r="H20" s="25">
        <v>2081</v>
      </c>
      <c r="I20" s="67"/>
      <c r="J20" s="27">
        <f>IF(OR(H20&gt;(G20+100),H20&lt;(G20-50)),0,1)</f>
        <v>1</v>
      </c>
      <c r="K20" s="28">
        <v>65</v>
      </c>
      <c r="L20" s="25">
        <v>65</v>
      </c>
      <c r="M20" s="49"/>
      <c r="N20" s="29">
        <f>IF(L20&lt;&gt;K20,1,1)</f>
        <v>1</v>
      </c>
      <c r="O20" s="25">
        <v>3149</v>
      </c>
      <c r="P20" s="25">
        <v>100</v>
      </c>
      <c r="Q20" s="29">
        <f>IF(P20&gt;=90,2,IF(P20&gt;=70,1,0))</f>
        <v>2</v>
      </c>
      <c r="R20" s="25">
        <v>310</v>
      </c>
      <c r="S20" s="30">
        <f>IF(R20&gt;150,1,0)</f>
        <v>1</v>
      </c>
      <c r="T20" s="70">
        <v>2066.6999999999998</v>
      </c>
      <c r="U20" s="25">
        <v>2078</v>
      </c>
      <c r="V20" s="71">
        <f>U20/T20</f>
        <v>1.0054676537475202</v>
      </c>
      <c r="W20" s="27">
        <f>IF(V20&gt;=80%,2,IF(V20&gt;=70%,1,0))</f>
        <v>2</v>
      </c>
      <c r="X20" s="72">
        <f>F20+J20+N20+Q20+S20+W20</f>
        <v>8</v>
      </c>
      <c r="Y20" s="25">
        <v>99</v>
      </c>
      <c r="Z20" s="34">
        <f>IF(Y20&gt;=90,2,IF(Y20&gt;=70,1,0))</f>
        <v>2</v>
      </c>
      <c r="AA20" s="25">
        <v>95</v>
      </c>
      <c r="AB20" s="34">
        <f>IF(AA20&gt;=75,2,IF(AA20&gt;=50,1,0))</f>
        <v>2</v>
      </c>
      <c r="AC20" s="25">
        <v>47683</v>
      </c>
      <c r="AD20" s="50">
        <f>AC20/H20/13</f>
        <v>1.7625771633460245</v>
      </c>
      <c r="AE20" s="29">
        <f>IF(AD20&gt;1.36,1,0)</f>
        <v>1</v>
      </c>
      <c r="AF20" s="25">
        <v>17750</v>
      </c>
      <c r="AG20" s="61"/>
      <c r="AH20" s="27">
        <f>IF(AF20&gt;H20*3,1,0)</f>
        <v>1</v>
      </c>
      <c r="AI20" s="25" t="s">
        <v>46</v>
      </c>
      <c r="AJ20" s="34">
        <f>IF(AI20&gt;=75,1,0)</f>
        <v>1</v>
      </c>
      <c r="AK20" s="52">
        <f>Z20+AB20+AE20+AH20+AJ20</f>
        <v>7</v>
      </c>
      <c r="AL20" s="25">
        <v>7918</v>
      </c>
      <c r="AM20" s="38">
        <f>AL20/H20</f>
        <v>3.8049014896684286</v>
      </c>
      <c r="AN20" s="39">
        <f>IF(AM20&gt;=3,1,0)</f>
        <v>1</v>
      </c>
      <c r="AO20" s="25">
        <v>11819</v>
      </c>
      <c r="AP20" s="40">
        <f>AO20/H20</f>
        <v>5.6794810187409901</v>
      </c>
      <c r="AQ20" s="41">
        <f>IF(AP20&gt;=3,1,0)</f>
        <v>1</v>
      </c>
      <c r="AR20" s="25">
        <v>2291</v>
      </c>
      <c r="AS20" s="53">
        <f>AR20/D20</f>
        <v>21.613207547169811</v>
      </c>
      <c r="AT20" s="34">
        <v>1</v>
      </c>
      <c r="AU20" s="43">
        <f>AN20+AQ20+AT20</f>
        <v>3</v>
      </c>
      <c r="AV20" s="128">
        <f>X20+AK20+AU20</f>
        <v>18</v>
      </c>
      <c r="AW20" s="122">
        <f>AV20/18</f>
        <v>1</v>
      </c>
      <c r="AX20" s="23" t="s">
        <v>73</v>
      </c>
    </row>
    <row r="21" spans="1:57" s="55" customFormat="1" ht="15.75" x14ac:dyDescent="0.25">
      <c r="A21" s="22">
        <v>16</v>
      </c>
      <c r="B21" s="152" t="s">
        <v>74</v>
      </c>
      <c r="C21" s="24">
        <v>86</v>
      </c>
      <c r="D21" s="25">
        <v>102</v>
      </c>
      <c r="E21" s="62"/>
      <c r="F21" s="27">
        <f>IF(OR(D21&gt;(C21+40), ( D21&lt;(C21-0))),0,1)</f>
        <v>1</v>
      </c>
      <c r="G21" s="28">
        <v>1799</v>
      </c>
      <c r="H21" s="25">
        <v>1809</v>
      </c>
      <c r="I21" s="62"/>
      <c r="J21" s="27">
        <f>IF(OR(H21&gt;(G21+100),H21&lt;(G21-50)),0,1)</f>
        <v>1</v>
      </c>
      <c r="K21" s="28">
        <v>59</v>
      </c>
      <c r="L21" s="25">
        <v>59</v>
      </c>
      <c r="M21" s="62"/>
      <c r="N21" s="29">
        <f>IF(L21&lt;&gt;K21,1,1)</f>
        <v>1</v>
      </c>
      <c r="O21" s="25">
        <v>3104</v>
      </c>
      <c r="P21" s="25">
        <v>100</v>
      </c>
      <c r="Q21" s="29">
        <f>IF(P21&gt;=90,2,IF(P21&gt;=70,1,0))</f>
        <v>2</v>
      </c>
      <c r="R21" s="25">
        <v>472</v>
      </c>
      <c r="S21" s="30">
        <f>IF(R21&gt;150,1,0)</f>
        <v>1</v>
      </c>
      <c r="T21" s="31">
        <v>2142.2600000000002</v>
      </c>
      <c r="U21" s="25">
        <v>2004</v>
      </c>
      <c r="V21" s="48">
        <f>U21/T21</f>
        <v>0.93546068170996977</v>
      </c>
      <c r="W21" s="27">
        <f>IF(V21&gt;=80%,2,IF(V21&gt;=70%,1,0))</f>
        <v>2</v>
      </c>
      <c r="X21" s="49">
        <f>F21+J21+N21+Q21+S21+W21</f>
        <v>8</v>
      </c>
      <c r="Y21" s="25">
        <v>85</v>
      </c>
      <c r="Z21" s="34">
        <f>IF(Y21&gt;=90,2,IF(Y21&gt;=70,1,0))</f>
        <v>1</v>
      </c>
      <c r="AA21" s="25">
        <v>78</v>
      </c>
      <c r="AB21" s="34">
        <f>IF(AA21&gt;=75,2,IF(AA21&gt;=50,1,0))</f>
        <v>2</v>
      </c>
      <c r="AC21" s="25">
        <v>43955</v>
      </c>
      <c r="AD21" s="50">
        <f>AC21/H21/13</f>
        <v>1.8690734362376153</v>
      </c>
      <c r="AE21" s="29">
        <f>IF(AD21&gt;1.36,1,0)</f>
        <v>1</v>
      </c>
      <c r="AF21" s="25">
        <v>18228</v>
      </c>
      <c r="AG21" s="61"/>
      <c r="AH21" s="27">
        <f>IF(AF21&gt;H21*3,1,0)</f>
        <v>1</v>
      </c>
      <c r="AI21" s="25" t="s">
        <v>46</v>
      </c>
      <c r="AJ21" s="34">
        <f>IF(AI21&gt;=75,1,0)</f>
        <v>1</v>
      </c>
      <c r="AK21" s="52">
        <f>Z21+AB21+AE21+AH21+AJ21</f>
        <v>6</v>
      </c>
      <c r="AL21" s="25">
        <v>7246</v>
      </c>
      <c r="AM21" s="38">
        <f>AL21/H21</f>
        <v>4.0055279159756774</v>
      </c>
      <c r="AN21" s="39">
        <f>IF(AM21&gt;=3,1,0)</f>
        <v>1</v>
      </c>
      <c r="AO21" s="25">
        <v>7792</v>
      </c>
      <c r="AP21" s="40">
        <f>AO21/H21</f>
        <v>4.3073521282476506</v>
      </c>
      <c r="AQ21" s="41">
        <f>IF(AP21&gt;=3,1,0)</f>
        <v>1</v>
      </c>
      <c r="AR21" s="25">
        <v>2966</v>
      </c>
      <c r="AS21" s="53">
        <f>AR21/D21</f>
        <v>29.078431372549019</v>
      </c>
      <c r="AT21" s="34">
        <f>IF(AS21&gt;22,1,0)</f>
        <v>1</v>
      </c>
      <c r="AU21" s="43">
        <f>AN21+AQ21+AT21</f>
        <v>3</v>
      </c>
      <c r="AV21" s="129">
        <f>X21+AK21+AU21</f>
        <v>17</v>
      </c>
      <c r="AW21" s="123">
        <f>AV21/18</f>
        <v>0.94444444444444442</v>
      </c>
      <c r="AX21" s="152" t="s">
        <v>75</v>
      </c>
    </row>
    <row r="22" spans="1:57" s="55" customFormat="1" ht="15.75" x14ac:dyDescent="0.25">
      <c r="A22" s="46">
        <v>17</v>
      </c>
      <c r="B22" s="152" t="s">
        <v>76</v>
      </c>
      <c r="C22" s="24">
        <v>59</v>
      </c>
      <c r="D22" s="25">
        <v>67</v>
      </c>
      <c r="E22" s="59"/>
      <c r="F22" s="27">
        <f>IF(OR(D22&gt;(C22+40), ( D22&lt;(C22-0))),0,1)</f>
        <v>1</v>
      </c>
      <c r="G22" s="28">
        <v>1276</v>
      </c>
      <c r="H22" s="25">
        <v>1271</v>
      </c>
      <c r="I22" s="60"/>
      <c r="J22" s="27">
        <f>IF(OR(H22&gt;(G22+100),H22&lt;(G22-50)),0,1)</f>
        <v>1</v>
      </c>
      <c r="K22" s="28">
        <v>44</v>
      </c>
      <c r="L22" s="25">
        <v>44</v>
      </c>
      <c r="M22" s="49"/>
      <c r="N22" s="29">
        <f>IF(L22&lt;&gt;K22,1,1)</f>
        <v>1</v>
      </c>
      <c r="O22" s="25">
        <v>2024</v>
      </c>
      <c r="P22" s="25">
        <v>98</v>
      </c>
      <c r="Q22" s="29">
        <f>IF(P22&gt;=90,2,IF(P22&gt;=70,1,0))</f>
        <v>2</v>
      </c>
      <c r="R22" s="25">
        <v>337</v>
      </c>
      <c r="S22" s="30">
        <f>IF(R22&gt;150,1,0)</f>
        <v>1</v>
      </c>
      <c r="T22" s="70">
        <v>1558.19</v>
      </c>
      <c r="U22" s="25">
        <v>1327</v>
      </c>
      <c r="V22" s="48">
        <f>U22/T22</f>
        <v>0.85162913380268124</v>
      </c>
      <c r="W22" s="27">
        <f>IF(V22&gt;=80%,2,IF(V22&gt;=70%,1,0))</f>
        <v>2</v>
      </c>
      <c r="X22" s="49">
        <f>F22+J22+N22+Q22+S22+W22</f>
        <v>8</v>
      </c>
      <c r="Y22" s="25">
        <v>90</v>
      </c>
      <c r="Z22" s="34">
        <f>IF(Y22&gt;=90,2,IF(Y22&gt;=70,1,0))</f>
        <v>2</v>
      </c>
      <c r="AA22" s="25">
        <v>81</v>
      </c>
      <c r="AB22" s="34">
        <f>IF(AA22&gt;=75,2,IF(AA22&gt;=50,1,0))</f>
        <v>2</v>
      </c>
      <c r="AC22" s="25">
        <v>34098</v>
      </c>
      <c r="AD22" s="50">
        <f>AC22/H22/13</f>
        <v>2.0636688252738606</v>
      </c>
      <c r="AE22" s="29">
        <f>IF(AD22&gt;1.36,1,0)</f>
        <v>1</v>
      </c>
      <c r="AF22" s="25">
        <v>9668</v>
      </c>
      <c r="AG22" s="61"/>
      <c r="AH22" s="27">
        <f>IF(AF22&gt;H22*3,1,0)</f>
        <v>1</v>
      </c>
      <c r="AI22" s="25" t="s">
        <v>46</v>
      </c>
      <c r="AJ22" s="34">
        <f>IF(AI22&gt;=75,1,0)</f>
        <v>1</v>
      </c>
      <c r="AK22" s="52">
        <f>Z22+AB22+AE22+AH22+AJ22</f>
        <v>7</v>
      </c>
      <c r="AL22" s="25">
        <v>9866</v>
      </c>
      <c r="AM22" s="38">
        <f>AL22/H22</f>
        <v>7.762391817466562</v>
      </c>
      <c r="AN22" s="39">
        <f>IF(AM22&gt;=3,1,0)</f>
        <v>1</v>
      </c>
      <c r="AO22" s="25">
        <v>1091</v>
      </c>
      <c r="AP22" s="40">
        <f>AO22/H22</f>
        <v>0.85837922895357988</v>
      </c>
      <c r="AQ22" s="41">
        <f>IF(AP22&gt;=3,1,0)</f>
        <v>0</v>
      </c>
      <c r="AR22" s="25">
        <v>2296</v>
      </c>
      <c r="AS22" s="53">
        <f>AR22/D22</f>
        <v>34.268656716417908</v>
      </c>
      <c r="AT22" s="34">
        <f>IF(AS22&gt;22,1,0)</f>
        <v>1</v>
      </c>
      <c r="AU22" s="43">
        <f>AN22+AQ22+AT22</f>
        <v>2</v>
      </c>
      <c r="AV22" s="129">
        <f>X22+AK22+AU22</f>
        <v>17</v>
      </c>
      <c r="AW22" s="123">
        <f>AV22/18</f>
        <v>0.94444444444444442</v>
      </c>
      <c r="AX22" s="152" t="s">
        <v>77</v>
      </c>
    </row>
    <row r="23" spans="1:57" s="55" customFormat="1" ht="15.75" x14ac:dyDescent="0.25">
      <c r="A23" s="22">
        <v>18</v>
      </c>
      <c r="B23" s="152" t="s">
        <v>78</v>
      </c>
      <c r="C23" s="24">
        <v>51</v>
      </c>
      <c r="D23" s="25">
        <v>54</v>
      </c>
      <c r="E23" s="59"/>
      <c r="F23" s="27">
        <f>IF(OR(D23&gt;(C23+40), ( D23&lt;(C23-0))),0,1)</f>
        <v>1</v>
      </c>
      <c r="G23" s="28">
        <v>913</v>
      </c>
      <c r="H23" s="25">
        <v>911</v>
      </c>
      <c r="I23" s="60"/>
      <c r="J23" s="27">
        <f>IF(OR(H23&gt;(G23+100),H23&lt;(G23-50)),0,1)</f>
        <v>1</v>
      </c>
      <c r="K23" s="28">
        <v>33</v>
      </c>
      <c r="L23" s="25">
        <v>33</v>
      </c>
      <c r="M23" s="49"/>
      <c r="N23" s="29">
        <f>IF(L23&lt;&gt;K23,1,1)</f>
        <v>1</v>
      </c>
      <c r="O23" s="25">
        <v>1056</v>
      </c>
      <c r="P23" s="25">
        <v>100</v>
      </c>
      <c r="Q23" s="29">
        <f>IF(P23&gt;=90,2,IF(P23&gt;=70,1,0))</f>
        <v>2</v>
      </c>
      <c r="R23" s="25">
        <v>219</v>
      </c>
      <c r="S23" s="30">
        <f>IF(R23&gt;150,1,0)</f>
        <v>1</v>
      </c>
      <c r="T23" s="31">
        <v>1218.8999999999999</v>
      </c>
      <c r="U23" s="25">
        <v>1180</v>
      </c>
      <c r="V23" s="48">
        <f>U23/T23</f>
        <v>0.96808597916153916</v>
      </c>
      <c r="W23" s="27">
        <f>IF(V23&gt;=80%,2,IF(V23&gt;=70%,1,0))</f>
        <v>2</v>
      </c>
      <c r="X23" s="49">
        <f>F23+J23+N23+Q23+S23+W23</f>
        <v>8</v>
      </c>
      <c r="Y23" s="25">
        <v>87</v>
      </c>
      <c r="Z23" s="34">
        <f>IF(Y23&gt;=90,2,IF(Y23&gt;=70,1,0))</f>
        <v>1</v>
      </c>
      <c r="AA23" s="25">
        <v>83</v>
      </c>
      <c r="AB23" s="34">
        <f>IF(AA23&gt;=75,2,IF(AA23&gt;=50,1,0))</f>
        <v>2</v>
      </c>
      <c r="AC23" s="25">
        <v>25474</v>
      </c>
      <c r="AD23" s="50">
        <f>AC23/H23/13</f>
        <v>2.1509752596470486</v>
      </c>
      <c r="AE23" s="29">
        <f>IF(AD23&gt;1.36,1,0)</f>
        <v>1</v>
      </c>
      <c r="AF23" s="25">
        <v>9392</v>
      </c>
      <c r="AG23" s="61"/>
      <c r="AH23" s="27">
        <f>IF(AF23&gt;H23*3,1,0)</f>
        <v>1</v>
      </c>
      <c r="AI23" s="25" t="s">
        <v>46</v>
      </c>
      <c r="AJ23" s="34">
        <f>IF(AI23&gt;=75,1,0)</f>
        <v>1</v>
      </c>
      <c r="AK23" s="52">
        <f>Z23+AB23+AE23+AH23+AJ23</f>
        <v>6</v>
      </c>
      <c r="AL23" s="25">
        <v>5727</v>
      </c>
      <c r="AM23" s="38">
        <f>AL23/H23</f>
        <v>6.2864983534577386</v>
      </c>
      <c r="AN23" s="39">
        <f>IF(AM23&gt;=3,1,0)</f>
        <v>1</v>
      </c>
      <c r="AO23" s="25">
        <v>4646</v>
      </c>
      <c r="AP23" s="40">
        <f>AO23/H23</f>
        <v>5.0998902305159168</v>
      </c>
      <c r="AQ23" s="41">
        <f>IF(AP23&gt;=3,1,0)</f>
        <v>1</v>
      </c>
      <c r="AR23" s="25">
        <v>1681</v>
      </c>
      <c r="AS23" s="53">
        <f>AR23/D23</f>
        <v>31.12962962962963</v>
      </c>
      <c r="AT23" s="34">
        <f>IF(AS23&gt;22,1,0)</f>
        <v>1</v>
      </c>
      <c r="AU23" s="43">
        <f>AN23+AQ23+AT23</f>
        <v>3</v>
      </c>
      <c r="AV23" s="129">
        <f>X23+AK23+AU23</f>
        <v>17</v>
      </c>
      <c r="AW23" s="123">
        <f>AV23/18</f>
        <v>0.94444444444444442</v>
      </c>
      <c r="AX23" s="152" t="s">
        <v>79</v>
      </c>
    </row>
    <row r="24" spans="1:57" s="55" customFormat="1" ht="15.75" x14ac:dyDescent="0.25">
      <c r="A24" s="22">
        <v>19</v>
      </c>
      <c r="B24" s="152" t="s">
        <v>80</v>
      </c>
      <c r="C24" s="24">
        <v>50</v>
      </c>
      <c r="D24" s="25">
        <v>57</v>
      </c>
      <c r="E24" s="47"/>
      <c r="F24" s="27">
        <f>IF(OR(D24&gt;(C24+40), ( D24&lt;(C24-0))),0,1)</f>
        <v>1</v>
      </c>
      <c r="G24" s="28">
        <v>1116</v>
      </c>
      <c r="H24" s="25">
        <v>1106</v>
      </c>
      <c r="I24" s="47"/>
      <c r="J24" s="27">
        <f>IF(OR(H24&gt;(G24+100),H24&lt;(G24-50)),0,1)</f>
        <v>1</v>
      </c>
      <c r="K24" s="28">
        <v>39</v>
      </c>
      <c r="L24" s="25">
        <v>39</v>
      </c>
      <c r="M24" s="47"/>
      <c r="N24" s="29">
        <f>IF(L24&lt;&gt;K24,1,1)</f>
        <v>1</v>
      </c>
      <c r="O24" s="25">
        <v>1614</v>
      </c>
      <c r="P24" s="25">
        <v>96</v>
      </c>
      <c r="Q24" s="29">
        <f>IF(P24&gt;=90,2,IF(P24&gt;=70,1,0))</f>
        <v>2</v>
      </c>
      <c r="R24" s="25">
        <v>293</v>
      </c>
      <c r="S24" s="30">
        <f>IF(R24&gt;150,1,0)</f>
        <v>1</v>
      </c>
      <c r="T24" s="31">
        <v>1398</v>
      </c>
      <c r="U24" s="25">
        <v>1344</v>
      </c>
      <c r="V24" s="48">
        <f>U24/T24</f>
        <v>0.96137339055793991</v>
      </c>
      <c r="W24" s="27">
        <f>IF(V24&gt;=80%,2,IF(V24&gt;=70%,1,0))</f>
        <v>2</v>
      </c>
      <c r="X24" s="49">
        <f>F24+J24+N24+Q24+S24+W24</f>
        <v>8</v>
      </c>
      <c r="Y24" s="25">
        <v>91</v>
      </c>
      <c r="Z24" s="34">
        <f>IF(Y24&gt;=90,2,IF(Y24&gt;=70,1,0))</f>
        <v>2</v>
      </c>
      <c r="AA24" s="25">
        <v>84</v>
      </c>
      <c r="AB24" s="34">
        <f>IF(AA24&gt;=75,2,IF(AA24&gt;=50,1,0))</f>
        <v>2</v>
      </c>
      <c r="AC24" s="25">
        <v>29870</v>
      </c>
      <c r="AD24" s="50">
        <f>AC24/H24/13</f>
        <v>2.0774794825427736</v>
      </c>
      <c r="AE24" s="29">
        <f>IF(AD24&gt;1.36,1,0)</f>
        <v>1</v>
      </c>
      <c r="AF24" s="25">
        <v>10611</v>
      </c>
      <c r="AG24" s="51"/>
      <c r="AH24" s="27">
        <f>IF(AF24&gt;H24*3,1,0)</f>
        <v>1</v>
      </c>
      <c r="AI24" s="25" t="s">
        <v>46</v>
      </c>
      <c r="AJ24" s="34">
        <f>IF(AI24&gt;=75,1,0)</f>
        <v>1</v>
      </c>
      <c r="AK24" s="52">
        <f>Z24+AB24+AE24+AH24+AJ24</f>
        <v>7</v>
      </c>
      <c r="AL24" s="25">
        <v>4274</v>
      </c>
      <c r="AM24" s="38">
        <f>AL24/H24</f>
        <v>3.8643761301989148</v>
      </c>
      <c r="AN24" s="39">
        <f>IF(AM24&gt;=3,1,0)</f>
        <v>1</v>
      </c>
      <c r="AO24" s="25">
        <v>975</v>
      </c>
      <c r="AP24" s="40">
        <f>AO24/H24</f>
        <v>0.8815551537070524</v>
      </c>
      <c r="AQ24" s="41">
        <f>IF(AP24&gt;=3,1,0)</f>
        <v>0</v>
      </c>
      <c r="AR24" s="25">
        <v>1911</v>
      </c>
      <c r="AS24" s="53">
        <f>AR24/D24</f>
        <v>33.526315789473685</v>
      </c>
      <c r="AT24" s="34">
        <f>IF(AS24&gt;22,1,0)</f>
        <v>1</v>
      </c>
      <c r="AU24" s="43">
        <f>AN24+AQ24+AT24</f>
        <v>2</v>
      </c>
      <c r="AV24" s="129">
        <f>X24+AK24+AU24</f>
        <v>17</v>
      </c>
      <c r="AW24" s="123">
        <f>AV24/18</f>
        <v>0.94444444444444442</v>
      </c>
      <c r="AX24" s="152" t="s">
        <v>81</v>
      </c>
    </row>
    <row r="25" spans="1:57" s="55" customFormat="1" ht="15.75" x14ac:dyDescent="0.25">
      <c r="A25" s="46">
        <v>20</v>
      </c>
      <c r="B25" s="152" t="s">
        <v>82</v>
      </c>
      <c r="C25" s="24">
        <v>72</v>
      </c>
      <c r="D25" s="25">
        <v>81</v>
      </c>
      <c r="E25" s="73"/>
      <c r="F25" s="27">
        <f>IF(OR(D25&gt;(C25+40), ( D25&lt;(C25-0))),0,1)</f>
        <v>1</v>
      </c>
      <c r="G25" s="28">
        <v>1447</v>
      </c>
      <c r="H25" s="25">
        <v>1441</v>
      </c>
      <c r="I25" s="64"/>
      <c r="J25" s="27">
        <f>IF(OR(H25&gt;(G25+100),H25&lt;(G25-50)),0,1)</f>
        <v>1</v>
      </c>
      <c r="K25" s="28">
        <v>45</v>
      </c>
      <c r="L25" s="25">
        <v>45</v>
      </c>
      <c r="M25" s="64"/>
      <c r="N25" s="29">
        <f>IF(L25&lt;&gt;K25,1,1)</f>
        <v>1</v>
      </c>
      <c r="O25" s="25">
        <v>1589</v>
      </c>
      <c r="P25" s="25">
        <v>100</v>
      </c>
      <c r="Q25" s="29">
        <f>IF(P25&gt;=90,2,IF(P25&gt;=70,1,0))</f>
        <v>2</v>
      </c>
      <c r="R25" s="25">
        <v>368</v>
      </c>
      <c r="S25" s="30">
        <f>IF(R25&gt;150,1,0)</f>
        <v>1</v>
      </c>
      <c r="T25" s="31">
        <v>1663.2</v>
      </c>
      <c r="U25" s="25">
        <v>1439</v>
      </c>
      <c r="V25" s="48">
        <f>U25/T25</f>
        <v>0.86519961519961519</v>
      </c>
      <c r="W25" s="27">
        <f>IF(V25&gt;=80%,2,IF(V25&gt;=70%,1,0))</f>
        <v>2</v>
      </c>
      <c r="X25" s="49">
        <f>F25+J25+N25+Q25+S25+W25</f>
        <v>8</v>
      </c>
      <c r="Y25" s="25">
        <v>87</v>
      </c>
      <c r="Z25" s="34">
        <f>IF(Y25&gt;=90,2,IF(Y25&gt;=70,1,0))</f>
        <v>1</v>
      </c>
      <c r="AA25" s="25">
        <v>82</v>
      </c>
      <c r="AB25" s="34">
        <f>IF(AA25&gt;=75,2,IF(AA25&gt;=50,1,0))</f>
        <v>2</v>
      </c>
      <c r="AC25" s="25">
        <v>36985</v>
      </c>
      <c r="AD25" s="50">
        <f>AC25/H25/13</f>
        <v>1.974323386537127</v>
      </c>
      <c r="AE25" s="29">
        <f>IF(AD25&gt;1.36,1,0)</f>
        <v>1</v>
      </c>
      <c r="AF25" s="25">
        <v>17537</v>
      </c>
      <c r="AG25" s="64"/>
      <c r="AH25" s="27">
        <f>IF(AF25&gt;H25*3,1,0)</f>
        <v>1</v>
      </c>
      <c r="AI25" s="25" t="s">
        <v>46</v>
      </c>
      <c r="AJ25" s="34">
        <f>IF(AI25&gt;=75,1,0)</f>
        <v>1</v>
      </c>
      <c r="AK25" s="52">
        <f>Z25+AB25+AE25+AH25+AJ25</f>
        <v>6</v>
      </c>
      <c r="AL25" s="25">
        <v>11865</v>
      </c>
      <c r="AM25" s="38">
        <f>AL25/H25</f>
        <v>8.2338653712699514</v>
      </c>
      <c r="AN25" s="39">
        <f>IF(AM25&gt;=3,1,0)</f>
        <v>1</v>
      </c>
      <c r="AO25" s="25">
        <v>5859</v>
      </c>
      <c r="AP25" s="40">
        <f>AO25/H25</f>
        <v>4.0659264399722419</v>
      </c>
      <c r="AQ25" s="41">
        <f>IF(AP25&gt;=3,1,0)</f>
        <v>1</v>
      </c>
      <c r="AR25" s="25">
        <v>2522</v>
      </c>
      <c r="AS25" s="53">
        <f>AR25/D25</f>
        <v>31.135802469135804</v>
      </c>
      <c r="AT25" s="34">
        <f>IF(AS25&gt;22,1,0)</f>
        <v>1</v>
      </c>
      <c r="AU25" s="43">
        <f>AN25+AQ25+AT25</f>
        <v>3</v>
      </c>
      <c r="AV25" s="129">
        <f>X25+AK25+AU25</f>
        <v>17</v>
      </c>
      <c r="AW25" s="123">
        <f>AV25/18</f>
        <v>0.94444444444444442</v>
      </c>
      <c r="AX25" s="152" t="s">
        <v>83</v>
      </c>
    </row>
    <row r="26" spans="1:57" s="55" customFormat="1" ht="15.75" x14ac:dyDescent="0.25">
      <c r="A26" s="22">
        <v>21</v>
      </c>
      <c r="B26" s="152" t="s">
        <v>146</v>
      </c>
      <c r="C26" s="24">
        <v>65</v>
      </c>
      <c r="D26" s="25">
        <v>71</v>
      </c>
      <c r="E26" s="59"/>
      <c r="F26" s="27">
        <f>IF(OR(D26&gt;(C26+40), ( D26&lt;(C26-0))),0,1)</f>
        <v>1</v>
      </c>
      <c r="G26" s="28">
        <v>1133</v>
      </c>
      <c r="H26" s="25">
        <v>1133</v>
      </c>
      <c r="I26" s="60"/>
      <c r="J26" s="27">
        <f>IF(OR(H26&gt;(G26+100),H26&lt;(G26-50)),0,1)</f>
        <v>1</v>
      </c>
      <c r="K26" s="28">
        <v>40</v>
      </c>
      <c r="L26" s="25">
        <v>40</v>
      </c>
      <c r="M26" s="49"/>
      <c r="N26" s="29">
        <f>IF(L26&lt;&gt;K26,1,1)</f>
        <v>1</v>
      </c>
      <c r="O26" s="25">
        <v>1204</v>
      </c>
      <c r="P26" s="25">
        <v>99</v>
      </c>
      <c r="Q26" s="29">
        <f>IF(P26&gt;=90,2,IF(P26&gt;=70,1,0))</f>
        <v>2</v>
      </c>
      <c r="R26" s="25">
        <v>726</v>
      </c>
      <c r="S26" s="30">
        <f>IF(R26&gt;150,1,0)</f>
        <v>1</v>
      </c>
      <c r="T26" s="31">
        <v>1541.8</v>
      </c>
      <c r="U26" s="25">
        <v>1551</v>
      </c>
      <c r="V26" s="48">
        <f>U26/T26</f>
        <v>1.0059670514982488</v>
      </c>
      <c r="W26" s="27">
        <f>IF(V26&gt;=80%,2,IF(V26&gt;=70%,1,0))</f>
        <v>2</v>
      </c>
      <c r="X26" s="49">
        <f>F26+J26+N26+Q26+S26+W26</f>
        <v>8</v>
      </c>
      <c r="Y26" s="25">
        <v>88</v>
      </c>
      <c r="Z26" s="34">
        <f>IF(Y26&gt;=90,2,IF(Y26&gt;=70,1,0))</f>
        <v>1</v>
      </c>
      <c r="AA26" s="25">
        <v>86</v>
      </c>
      <c r="AB26" s="34">
        <f>IF(AA26&gt;=75,2,IF(AA26&gt;=50,1,0))</f>
        <v>2</v>
      </c>
      <c r="AC26" s="25">
        <v>27392</v>
      </c>
      <c r="AD26" s="50">
        <f>AC26/H26/13</f>
        <v>1.8597325005091996</v>
      </c>
      <c r="AE26" s="29">
        <f>IF(AD26&gt;1.36,1,0)</f>
        <v>1</v>
      </c>
      <c r="AF26" s="25">
        <v>12077</v>
      </c>
      <c r="AG26" s="61"/>
      <c r="AH26" s="27">
        <f>IF(AF26&gt;H26*3,1,0)</f>
        <v>1</v>
      </c>
      <c r="AI26" s="25" t="s">
        <v>46</v>
      </c>
      <c r="AJ26" s="34">
        <f>IF(AI26&gt;=75,1,0)</f>
        <v>1</v>
      </c>
      <c r="AK26" s="52">
        <f>Z26+AB26+AE26+AH26+AJ26</f>
        <v>6</v>
      </c>
      <c r="AL26" s="25">
        <v>4665</v>
      </c>
      <c r="AM26" s="38">
        <f>AL26/H26</f>
        <v>4.1173874669020298</v>
      </c>
      <c r="AN26" s="39">
        <f>IF(AM26&gt;=3,1,0)</f>
        <v>1</v>
      </c>
      <c r="AO26" s="25">
        <v>4157</v>
      </c>
      <c r="AP26" s="40">
        <f>AO26/H26</f>
        <v>3.6690203000882611</v>
      </c>
      <c r="AQ26" s="41">
        <f>IF(AP26&gt;=3,1,0)</f>
        <v>1</v>
      </c>
      <c r="AR26" s="25">
        <v>1895</v>
      </c>
      <c r="AS26" s="53">
        <f>AR26/D26</f>
        <v>26.690140845070424</v>
      </c>
      <c r="AT26" s="34">
        <f>IF(AS26&gt;22,1,0)</f>
        <v>1</v>
      </c>
      <c r="AU26" s="43">
        <f>AN26+AQ26+AT26</f>
        <v>3</v>
      </c>
      <c r="AV26" s="129">
        <f>X26+AK26+AU26</f>
        <v>17</v>
      </c>
      <c r="AW26" s="123">
        <f>AV26/18</f>
        <v>0.94444444444444442</v>
      </c>
      <c r="AX26" s="152" t="s">
        <v>147</v>
      </c>
      <c r="AY26" s="54"/>
      <c r="AZ26" s="54"/>
      <c r="BA26" s="54"/>
      <c r="BB26" s="54"/>
      <c r="BC26" s="54"/>
      <c r="BD26" s="54"/>
      <c r="BE26" s="54"/>
    </row>
    <row r="27" spans="1:57" s="55" customFormat="1" ht="15.75" x14ac:dyDescent="0.25">
      <c r="A27" s="22">
        <v>22</v>
      </c>
      <c r="B27" s="152" t="s">
        <v>86</v>
      </c>
      <c r="C27" s="24">
        <v>26</v>
      </c>
      <c r="D27" s="25">
        <v>33</v>
      </c>
      <c r="E27" s="63"/>
      <c r="F27" s="27">
        <f>IF(OR(D27&gt;(C27+40), ( D27&lt;(C27-0))),0,1)</f>
        <v>1</v>
      </c>
      <c r="G27" s="28">
        <v>548</v>
      </c>
      <c r="H27" s="25">
        <v>544</v>
      </c>
      <c r="I27" s="57"/>
      <c r="J27" s="27">
        <f>IF(OR(H27&gt;(G27+100),H27&lt;(G27-50)),0,1)</f>
        <v>1</v>
      </c>
      <c r="K27" s="28">
        <v>20</v>
      </c>
      <c r="L27" s="25">
        <v>20</v>
      </c>
      <c r="M27" s="49"/>
      <c r="N27" s="29">
        <f>IF(L27&lt;&gt;K27,1,1)</f>
        <v>1</v>
      </c>
      <c r="O27" s="25">
        <v>715</v>
      </c>
      <c r="P27" s="25">
        <v>99</v>
      </c>
      <c r="Q27" s="29">
        <f>IF(P27&gt;=90,2,IF(P27&gt;=70,1,0))</f>
        <v>2</v>
      </c>
      <c r="R27" s="25">
        <v>206</v>
      </c>
      <c r="S27" s="30">
        <f>IF(R27&gt;150,1,0)</f>
        <v>1</v>
      </c>
      <c r="T27" s="31">
        <v>594.88</v>
      </c>
      <c r="U27" s="25">
        <v>593</v>
      </c>
      <c r="V27" s="48">
        <f>U27/T27</f>
        <v>0.99683969876277567</v>
      </c>
      <c r="W27" s="27">
        <f>IF(V27&gt;=80%,2,IF(V27&gt;=70%,1,0))</f>
        <v>2</v>
      </c>
      <c r="X27" s="49">
        <f>F27+J27+N27+Q27+S27+W27</f>
        <v>8</v>
      </c>
      <c r="Y27" s="25">
        <v>100</v>
      </c>
      <c r="Z27" s="34">
        <f>IF(Y27&gt;=90,2,IF(Y27&gt;=70,1,0))</f>
        <v>2</v>
      </c>
      <c r="AA27" s="25">
        <v>98</v>
      </c>
      <c r="AB27" s="34">
        <f>IF(AA27&gt;=75,2,IF(AA27&gt;=50,1,0))</f>
        <v>2</v>
      </c>
      <c r="AC27" s="25">
        <v>12797</v>
      </c>
      <c r="AD27" s="50">
        <f>AC27/H27/13</f>
        <v>1.8095305429864252</v>
      </c>
      <c r="AE27" s="29">
        <f>IF(AD27&gt;1.36,1,0)</f>
        <v>1</v>
      </c>
      <c r="AF27" s="25">
        <v>4543</v>
      </c>
      <c r="AG27" s="51"/>
      <c r="AH27" s="27">
        <f>IF(AF27&gt;H27*3,1,0)</f>
        <v>1</v>
      </c>
      <c r="AI27" s="25" t="s">
        <v>46</v>
      </c>
      <c r="AJ27" s="34">
        <f>IF(AI27&gt;=75,1,0)</f>
        <v>1</v>
      </c>
      <c r="AK27" s="52">
        <f>Z27+AB27+AE27+AH27+AJ27</f>
        <v>7</v>
      </c>
      <c r="AL27" s="25">
        <v>1451</v>
      </c>
      <c r="AM27" s="38">
        <f>AL27/H27</f>
        <v>2.6672794117647061</v>
      </c>
      <c r="AN27" s="39">
        <v>1</v>
      </c>
      <c r="AO27" s="25">
        <v>978</v>
      </c>
      <c r="AP27" s="40">
        <f>AO27/H27</f>
        <v>1.7977941176470589</v>
      </c>
      <c r="AQ27" s="41">
        <f>IF(AP27&gt;=3,1,0)</f>
        <v>0</v>
      </c>
      <c r="AR27" s="25">
        <v>736</v>
      </c>
      <c r="AS27" s="53">
        <f>AR27/D27</f>
        <v>22.303030303030305</v>
      </c>
      <c r="AT27" s="34">
        <f>IF(AS27&gt;22,1,0)</f>
        <v>1</v>
      </c>
      <c r="AU27" s="43">
        <f>AN27+AQ27+AT27</f>
        <v>2</v>
      </c>
      <c r="AV27" s="129">
        <f>X27+AK27+AU27</f>
        <v>17</v>
      </c>
      <c r="AW27" s="123">
        <f>AV27/18</f>
        <v>0.94444444444444442</v>
      </c>
      <c r="AX27" s="152" t="s">
        <v>87</v>
      </c>
      <c r="AY27" s="54"/>
      <c r="AZ27" s="54"/>
      <c r="BA27" s="54"/>
      <c r="BB27" s="54"/>
      <c r="BC27" s="54"/>
      <c r="BD27" s="54"/>
      <c r="BE27" s="54"/>
    </row>
    <row r="28" spans="1:57" s="55" customFormat="1" ht="15.75" x14ac:dyDescent="0.25">
      <c r="A28" s="46">
        <v>23</v>
      </c>
      <c r="B28" s="152" t="s">
        <v>88</v>
      </c>
      <c r="C28" s="24">
        <v>63</v>
      </c>
      <c r="D28" s="25">
        <v>78</v>
      </c>
      <c r="E28" s="62"/>
      <c r="F28" s="27">
        <f>IF(OR(D28&gt;(C28+40), ( D28&lt;(C28-0))),0,1)</f>
        <v>1</v>
      </c>
      <c r="G28" s="28">
        <v>1564</v>
      </c>
      <c r="H28" s="25">
        <v>1576</v>
      </c>
      <c r="I28" s="62"/>
      <c r="J28" s="27">
        <f>IF(OR(H28&gt;(G28+100),H28&lt;(G28-50)),0,1)</f>
        <v>1</v>
      </c>
      <c r="K28" s="28">
        <v>53</v>
      </c>
      <c r="L28" s="25">
        <v>53</v>
      </c>
      <c r="M28" s="62"/>
      <c r="N28" s="29">
        <f>IF(L28&lt;&gt;K28,1,1)</f>
        <v>1</v>
      </c>
      <c r="O28" s="25">
        <v>2203</v>
      </c>
      <c r="P28" s="25">
        <v>100</v>
      </c>
      <c r="Q28" s="29">
        <f>IF(P28&gt;=90,2,IF(P28&gt;=70,1,0))</f>
        <v>2</v>
      </c>
      <c r="R28" s="25">
        <v>205</v>
      </c>
      <c r="S28" s="30">
        <f>IF(R28&gt;150,1,0)</f>
        <v>1</v>
      </c>
      <c r="T28" s="31">
        <v>1491.84</v>
      </c>
      <c r="U28" s="25">
        <v>1661</v>
      </c>
      <c r="V28" s="48">
        <f>U28/T28</f>
        <v>1.1133901758901759</v>
      </c>
      <c r="W28" s="27">
        <f>IF(V28&gt;=80%,2,IF(V28&gt;=70%,1,0))</f>
        <v>2</v>
      </c>
      <c r="X28" s="49">
        <f>F28+J28+N28+Q28+S28+W28</f>
        <v>8</v>
      </c>
      <c r="Y28" s="25">
        <v>97</v>
      </c>
      <c r="Z28" s="34">
        <f>IF(Y28&gt;=90,2,IF(Y28&gt;=70,1,0))</f>
        <v>2</v>
      </c>
      <c r="AA28" s="25">
        <v>91</v>
      </c>
      <c r="AB28" s="34">
        <f>IF(AA28&gt;=75,2,IF(AA28&gt;=50,1,0))</f>
        <v>2</v>
      </c>
      <c r="AC28" s="25">
        <v>45043</v>
      </c>
      <c r="AD28" s="50">
        <f>AC28/H28/13</f>
        <v>2.1985064427957828</v>
      </c>
      <c r="AE28" s="29">
        <f>IF(AD28&gt;1.36,1,0)</f>
        <v>1</v>
      </c>
      <c r="AF28" s="25">
        <v>17859</v>
      </c>
      <c r="AG28" s="61"/>
      <c r="AH28" s="27">
        <f>IF(AF28&gt;H28*3,1,0)</f>
        <v>1</v>
      </c>
      <c r="AI28" s="25" t="s">
        <v>46</v>
      </c>
      <c r="AJ28" s="34">
        <f>IF(AI28&gt;=75,1,0)</f>
        <v>1</v>
      </c>
      <c r="AK28" s="52">
        <f>Z28+AB28+AE28+AH28+AJ28</f>
        <v>7</v>
      </c>
      <c r="AL28" s="25">
        <v>9366</v>
      </c>
      <c r="AM28" s="38">
        <f>AL28/H28</f>
        <v>5.9428934010152288</v>
      </c>
      <c r="AN28" s="39">
        <f>IF(AM28&gt;=3,1,0)</f>
        <v>1</v>
      </c>
      <c r="AO28" s="25">
        <v>2946</v>
      </c>
      <c r="AP28" s="40">
        <f>AO28/H28</f>
        <v>1.8692893401015229</v>
      </c>
      <c r="AQ28" s="41">
        <f>IF(AP28&gt;=3,1,0)</f>
        <v>0</v>
      </c>
      <c r="AR28" s="25">
        <v>2655</v>
      </c>
      <c r="AS28" s="53">
        <f>AR28/D28</f>
        <v>34.03846153846154</v>
      </c>
      <c r="AT28" s="34">
        <f>IF(AS28&gt;22,1,0)</f>
        <v>1</v>
      </c>
      <c r="AU28" s="43">
        <f>AN28+AQ28+AT28</f>
        <v>2</v>
      </c>
      <c r="AV28" s="129">
        <f>X28+AK28+AU28</f>
        <v>17</v>
      </c>
      <c r="AW28" s="123">
        <f>AV28/18</f>
        <v>0.94444444444444442</v>
      </c>
      <c r="AX28" s="152" t="s">
        <v>89</v>
      </c>
    </row>
    <row r="29" spans="1:57" s="55" customFormat="1" ht="15.75" x14ac:dyDescent="0.25">
      <c r="A29" s="22">
        <v>24</v>
      </c>
      <c r="B29" s="152" t="s">
        <v>90</v>
      </c>
      <c r="C29" s="24">
        <v>38</v>
      </c>
      <c r="D29" s="25">
        <v>45</v>
      </c>
      <c r="E29" s="63"/>
      <c r="F29" s="27">
        <f>IF(OR(D29&gt;(C29+40), ( D29&lt;(C29-0))),0,1)</f>
        <v>1</v>
      </c>
      <c r="G29" s="28">
        <v>806</v>
      </c>
      <c r="H29" s="25">
        <v>807</v>
      </c>
      <c r="I29" s="57"/>
      <c r="J29" s="27">
        <f>IF(OR(H29&gt;(G29+100),H29&lt;(G29-50)),0,1)</f>
        <v>1</v>
      </c>
      <c r="K29" s="28">
        <v>28</v>
      </c>
      <c r="L29" s="25">
        <v>28</v>
      </c>
      <c r="M29" s="49"/>
      <c r="N29" s="29">
        <f>IF(L29&lt;&gt;K29,1,1)</f>
        <v>1</v>
      </c>
      <c r="O29" s="25">
        <v>1321</v>
      </c>
      <c r="P29" s="25">
        <v>100</v>
      </c>
      <c r="Q29" s="29">
        <f>IF(P29&gt;=90,2,IF(P29&gt;=70,1,0))</f>
        <v>2</v>
      </c>
      <c r="R29" s="25">
        <v>375</v>
      </c>
      <c r="S29" s="30">
        <f>IF(R29&gt;150,1,0)</f>
        <v>1</v>
      </c>
      <c r="T29" s="31">
        <v>901.74</v>
      </c>
      <c r="U29" s="25">
        <v>880</v>
      </c>
      <c r="V29" s="48">
        <f>U29/T29</f>
        <v>0.97589105507130658</v>
      </c>
      <c r="W29" s="27">
        <f>IF(V29&gt;=80%,2,IF(V29&gt;=70%,1,0))</f>
        <v>2</v>
      </c>
      <c r="X29" s="49">
        <f>F29+J29+N29+Q29+S29+W29</f>
        <v>8</v>
      </c>
      <c r="Y29" s="25">
        <v>95</v>
      </c>
      <c r="Z29" s="34">
        <f>IF(Y29&gt;=90,2,IF(Y29&gt;=70,1,0))</f>
        <v>2</v>
      </c>
      <c r="AA29" s="25">
        <v>89</v>
      </c>
      <c r="AB29" s="34">
        <f>IF(AA29&gt;=75,2,IF(AA29&gt;=50,1,0))</f>
        <v>2</v>
      </c>
      <c r="AC29" s="25">
        <v>22759</v>
      </c>
      <c r="AD29" s="50">
        <f>AC29/H29/13</f>
        <v>2.1693832809074447</v>
      </c>
      <c r="AE29" s="29">
        <f>IF(AD29&gt;1.36,1,0)</f>
        <v>1</v>
      </c>
      <c r="AF29" s="25">
        <v>7966</v>
      </c>
      <c r="AG29" s="51"/>
      <c r="AH29" s="27">
        <f>IF(AF29&gt;H29*3,1,0)</f>
        <v>1</v>
      </c>
      <c r="AI29" s="25" t="s">
        <v>46</v>
      </c>
      <c r="AJ29" s="34">
        <f>IF(AI29&gt;=75,1,0)</f>
        <v>1</v>
      </c>
      <c r="AK29" s="52">
        <f>Z29+AB29+AE29+AH29+AJ29</f>
        <v>7</v>
      </c>
      <c r="AL29" s="25">
        <v>5050</v>
      </c>
      <c r="AM29" s="38">
        <f>AL29/H29</f>
        <v>6.2577447335811645</v>
      </c>
      <c r="AN29" s="39">
        <f>IF(AM29&gt;=3,1,0)</f>
        <v>1</v>
      </c>
      <c r="AO29" s="25">
        <v>985</v>
      </c>
      <c r="AP29" s="40">
        <f>AO29/H29</f>
        <v>1.2205700123915737</v>
      </c>
      <c r="AQ29" s="41">
        <f>IF(AP29&gt;=3,1,0)</f>
        <v>0</v>
      </c>
      <c r="AR29" s="25">
        <v>1777</v>
      </c>
      <c r="AS29" s="53">
        <f>AR29/D29</f>
        <v>39.488888888888887</v>
      </c>
      <c r="AT29" s="34">
        <f>IF(AS29&gt;22,1,0)</f>
        <v>1</v>
      </c>
      <c r="AU29" s="43">
        <f>AN29+AQ29+AT29</f>
        <v>2</v>
      </c>
      <c r="AV29" s="129">
        <f>X29+AK29+AU29</f>
        <v>17</v>
      </c>
      <c r="AW29" s="123">
        <f>AV29/18</f>
        <v>0.94444444444444442</v>
      </c>
      <c r="AX29" s="152" t="s">
        <v>91</v>
      </c>
    </row>
    <row r="30" spans="1:57" s="55" customFormat="1" ht="15.75" x14ac:dyDescent="0.25">
      <c r="A30" s="22">
        <v>25</v>
      </c>
      <c r="B30" s="152" t="s">
        <v>92</v>
      </c>
      <c r="C30" s="24">
        <v>53</v>
      </c>
      <c r="D30" s="25">
        <v>60</v>
      </c>
      <c r="E30" s="59"/>
      <c r="F30" s="27">
        <f>IF(OR(D30&gt;(C30+40), ( D30&lt;(C30-0))),0,1)</f>
        <v>1</v>
      </c>
      <c r="G30" s="28">
        <v>1151</v>
      </c>
      <c r="H30" s="25">
        <v>1164</v>
      </c>
      <c r="I30" s="60"/>
      <c r="J30" s="27">
        <f>IF(OR(H30&gt;(G30+100),H30&lt;(G30-50)),0,1)</f>
        <v>1</v>
      </c>
      <c r="K30" s="28">
        <v>42</v>
      </c>
      <c r="L30" s="25">
        <v>42</v>
      </c>
      <c r="M30" s="49"/>
      <c r="N30" s="29">
        <f>IF(L30&lt;&gt;K30,1,1)</f>
        <v>1</v>
      </c>
      <c r="O30" s="25">
        <v>1137</v>
      </c>
      <c r="P30" s="25">
        <v>100</v>
      </c>
      <c r="Q30" s="29">
        <f>IF(P30&gt;=90,2,IF(P30&gt;=70,1,0))</f>
        <v>2</v>
      </c>
      <c r="R30" s="25">
        <v>195</v>
      </c>
      <c r="S30" s="30">
        <f>IF(R30&gt;150,1,0)</f>
        <v>1</v>
      </c>
      <c r="T30" s="70">
        <v>1282.5999999999999</v>
      </c>
      <c r="U30" s="25">
        <v>1328</v>
      </c>
      <c r="V30" s="48">
        <f>U30/T30</f>
        <v>1.0353968501481368</v>
      </c>
      <c r="W30" s="27">
        <f>IF(V30&gt;=80%,2,IF(V30&gt;=70%,1,0))</f>
        <v>2</v>
      </c>
      <c r="X30" s="49">
        <f>F30+J30+N30+Q30+S30+W30</f>
        <v>8</v>
      </c>
      <c r="Y30" s="25">
        <v>98</v>
      </c>
      <c r="Z30" s="34">
        <f>IF(Y30&gt;=90,2,IF(Y30&gt;=70,1,0))</f>
        <v>2</v>
      </c>
      <c r="AA30" s="25">
        <v>97</v>
      </c>
      <c r="AB30" s="34">
        <f>IF(AA30&gt;=75,2,IF(AA30&gt;=50,1,0))</f>
        <v>2</v>
      </c>
      <c r="AC30" s="25">
        <v>34020</v>
      </c>
      <c r="AD30" s="50">
        <f>AC30/H30/13</f>
        <v>2.2482157018239493</v>
      </c>
      <c r="AE30" s="29">
        <f>IF(AD30&gt;1.36,1,0)</f>
        <v>1</v>
      </c>
      <c r="AF30" s="25">
        <v>9726</v>
      </c>
      <c r="AG30" s="61"/>
      <c r="AH30" s="27">
        <f>IF(AF30&gt;H30*3,1,0)</f>
        <v>1</v>
      </c>
      <c r="AI30" s="25" t="s">
        <v>46</v>
      </c>
      <c r="AJ30" s="34">
        <f>IF(AI30&gt;=75,1,0)</f>
        <v>1</v>
      </c>
      <c r="AK30" s="52">
        <f>Z30+AB30+AE30+AH30+AJ30</f>
        <v>7</v>
      </c>
      <c r="AL30" s="25">
        <v>3995</v>
      </c>
      <c r="AM30" s="38">
        <f>AL30/H30</f>
        <v>3.4321305841924397</v>
      </c>
      <c r="AN30" s="39">
        <f>IF(AM30&gt;=3,1,0)</f>
        <v>1</v>
      </c>
      <c r="AO30" s="25">
        <v>1300</v>
      </c>
      <c r="AP30" s="40">
        <f>AO30/H30</f>
        <v>1.1168384879725086</v>
      </c>
      <c r="AQ30" s="41">
        <f>IF(AP30&gt;=3,1,0)</f>
        <v>0</v>
      </c>
      <c r="AR30" s="25">
        <v>1689</v>
      </c>
      <c r="AS30" s="53">
        <f>AR30/D30</f>
        <v>28.15</v>
      </c>
      <c r="AT30" s="34">
        <f>IF(AS30&gt;22,1,0)</f>
        <v>1</v>
      </c>
      <c r="AU30" s="43">
        <f>AN30+AQ30+AT30</f>
        <v>2</v>
      </c>
      <c r="AV30" s="129">
        <f>X30+AK30+AU30</f>
        <v>17</v>
      </c>
      <c r="AW30" s="123">
        <f>AV30/18</f>
        <v>0.94444444444444442</v>
      </c>
      <c r="AX30" s="152" t="s">
        <v>93</v>
      </c>
    </row>
    <row r="31" spans="1:57" s="55" customFormat="1" ht="15.75" x14ac:dyDescent="0.25">
      <c r="A31" s="46">
        <v>26</v>
      </c>
      <c r="B31" s="152" t="s">
        <v>94</v>
      </c>
      <c r="C31" s="24">
        <v>63</v>
      </c>
      <c r="D31" s="25">
        <v>88</v>
      </c>
      <c r="E31" s="47"/>
      <c r="F31" s="27">
        <f>IF(OR(D31&gt;(C31+40), ( D31&lt;(C31-0))),0,1)</f>
        <v>1</v>
      </c>
      <c r="G31" s="28">
        <v>1529</v>
      </c>
      <c r="H31" s="25">
        <v>1538</v>
      </c>
      <c r="I31" s="47"/>
      <c r="J31" s="27">
        <f>IF(OR(H31&gt;(G31+100),H31&lt;(G31-50)),0,1)</f>
        <v>1</v>
      </c>
      <c r="K31" s="28">
        <v>51</v>
      </c>
      <c r="L31" s="25">
        <v>51</v>
      </c>
      <c r="M31" s="47"/>
      <c r="N31" s="29">
        <f>IF(L31&lt;&gt;K31,1,1)</f>
        <v>1</v>
      </c>
      <c r="O31" s="25">
        <v>2172</v>
      </c>
      <c r="P31" s="25">
        <v>98</v>
      </c>
      <c r="Q31" s="29">
        <f>IF(P31&gt;=90,2,IF(P31&gt;=70,1,0))</f>
        <v>2</v>
      </c>
      <c r="R31" s="25">
        <v>210</v>
      </c>
      <c r="S31" s="30">
        <f>IF(R31&gt;150,1,0)</f>
        <v>1</v>
      </c>
      <c r="T31" s="31">
        <v>1386</v>
      </c>
      <c r="U31" s="25">
        <v>1644</v>
      </c>
      <c r="V31" s="48">
        <f>U31/T31</f>
        <v>1.1861471861471862</v>
      </c>
      <c r="W31" s="27">
        <f>IF(V31&gt;=80%,2,IF(V31&gt;=70%,1,0))</f>
        <v>2</v>
      </c>
      <c r="X31" s="49">
        <f>F31+J31+N31+Q31+S31+W31</f>
        <v>8</v>
      </c>
      <c r="Y31" s="25">
        <v>93</v>
      </c>
      <c r="Z31" s="34">
        <f>IF(Y31&gt;=90,2,IF(Y31&gt;=70,1,0))</f>
        <v>2</v>
      </c>
      <c r="AA31" s="25">
        <v>87</v>
      </c>
      <c r="AB31" s="34">
        <f>IF(AA31&gt;=75,2,IF(AA31&gt;=50,1,0))</f>
        <v>2</v>
      </c>
      <c r="AC31" s="25">
        <v>40602</v>
      </c>
      <c r="AD31" s="50">
        <f>AC31/H31/13</f>
        <v>2.0307092127638291</v>
      </c>
      <c r="AE31" s="29">
        <f>IF(AD31&gt;1.36,1,0)</f>
        <v>1</v>
      </c>
      <c r="AF31" s="25">
        <v>11886</v>
      </c>
      <c r="AG31" s="51"/>
      <c r="AH31" s="27">
        <f>IF(AF31&gt;H31*3,1,0)</f>
        <v>1</v>
      </c>
      <c r="AI31" s="25" t="s">
        <v>46</v>
      </c>
      <c r="AJ31" s="34">
        <f>IF(AI31&gt;=75,1,0)</f>
        <v>1</v>
      </c>
      <c r="AK31" s="52">
        <f>Z31+AB31+AE31+AH31+AJ31</f>
        <v>7</v>
      </c>
      <c r="AL31" s="25">
        <v>5201</v>
      </c>
      <c r="AM31" s="38">
        <f>AL31/H31</f>
        <v>3.3816644993498048</v>
      </c>
      <c r="AN31" s="39">
        <f>IF(AM31&gt;=3,1,0)</f>
        <v>1</v>
      </c>
      <c r="AO31" s="25">
        <v>2949</v>
      </c>
      <c r="AP31" s="40">
        <f>AO31/H31</f>
        <v>1.9174252275682704</v>
      </c>
      <c r="AQ31" s="41">
        <f>IF(AP31&gt;=3,1,0)</f>
        <v>0</v>
      </c>
      <c r="AR31" s="25">
        <v>1940</v>
      </c>
      <c r="AS31" s="53">
        <f>AR31/D31</f>
        <v>22.045454545454547</v>
      </c>
      <c r="AT31" s="34">
        <f>IF(AS31&gt;22,1,0)</f>
        <v>1</v>
      </c>
      <c r="AU31" s="43">
        <f>AN31+AQ31+AT31</f>
        <v>2</v>
      </c>
      <c r="AV31" s="129">
        <f>X31+AK31+AU31</f>
        <v>17</v>
      </c>
      <c r="AW31" s="123">
        <f>AV31/18</f>
        <v>0.94444444444444442</v>
      </c>
      <c r="AX31" s="152" t="s">
        <v>95</v>
      </c>
    </row>
    <row r="32" spans="1:57" s="55" customFormat="1" ht="15.75" x14ac:dyDescent="0.25">
      <c r="A32" s="22">
        <v>27</v>
      </c>
      <c r="B32" s="152" t="s">
        <v>96</v>
      </c>
      <c r="C32" s="24">
        <v>75</v>
      </c>
      <c r="D32" s="25">
        <v>89</v>
      </c>
      <c r="E32" s="63"/>
      <c r="F32" s="27">
        <f>IF(OR(D32&gt;(C32+40), ( D32&lt;(C32-0))),0,1)</f>
        <v>1</v>
      </c>
      <c r="G32" s="28">
        <v>1694</v>
      </c>
      <c r="H32" s="25">
        <v>1708</v>
      </c>
      <c r="I32" s="57"/>
      <c r="J32" s="27">
        <f>IF(OR(H32&gt;(G32+100),H32&lt;(G32-50)),0,1)</f>
        <v>1</v>
      </c>
      <c r="K32" s="28">
        <v>58</v>
      </c>
      <c r="L32" s="25">
        <v>58</v>
      </c>
      <c r="M32" s="49"/>
      <c r="N32" s="29">
        <f>IF(L32&lt;&gt;K32,1,1)</f>
        <v>1</v>
      </c>
      <c r="O32" s="25">
        <v>2666</v>
      </c>
      <c r="P32" s="25">
        <v>100</v>
      </c>
      <c r="Q32" s="29">
        <f>IF(P32&gt;=90,2,IF(P32&gt;=70,1,0))</f>
        <v>2</v>
      </c>
      <c r="R32" s="25">
        <v>347</v>
      </c>
      <c r="S32" s="30">
        <f>IF(R32&gt;150,1,0)</f>
        <v>1</v>
      </c>
      <c r="T32" s="31">
        <v>1925.2500000000002</v>
      </c>
      <c r="U32" s="25">
        <v>1877</v>
      </c>
      <c r="V32" s="48">
        <f>U32/T32</f>
        <v>0.97493831969874034</v>
      </c>
      <c r="W32" s="27">
        <f>IF(V32&gt;=80%,2,IF(V32&gt;=70%,1,0))</f>
        <v>2</v>
      </c>
      <c r="X32" s="49">
        <f>F32+J32+N32+Q32+S32+W32</f>
        <v>8</v>
      </c>
      <c r="Y32" s="25">
        <v>86</v>
      </c>
      <c r="Z32" s="34">
        <f>IF(Y32&gt;=90,2,IF(Y32&gt;=70,1,0))</f>
        <v>1</v>
      </c>
      <c r="AA32" s="25">
        <v>88</v>
      </c>
      <c r="AB32" s="34">
        <f>IF(AA32&gt;=75,2,IF(AA32&gt;=50,1,0))</f>
        <v>2</v>
      </c>
      <c r="AC32" s="25">
        <v>38484</v>
      </c>
      <c r="AD32" s="50">
        <f>AC32/H32/13</f>
        <v>1.7332012250045037</v>
      </c>
      <c r="AE32" s="29">
        <f>IF(AD32&gt;1.36,1,0)</f>
        <v>1</v>
      </c>
      <c r="AF32" s="25">
        <v>15605</v>
      </c>
      <c r="AG32" s="51"/>
      <c r="AH32" s="27">
        <f>IF(AF32&gt;H32*3,1,0)</f>
        <v>1</v>
      </c>
      <c r="AI32" s="25" t="s">
        <v>46</v>
      </c>
      <c r="AJ32" s="34">
        <f>IF(AI32&gt;=75,1,0)</f>
        <v>1</v>
      </c>
      <c r="AK32" s="52">
        <f>Z32+AB32+AE32+AH32+AJ32</f>
        <v>6</v>
      </c>
      <c r="AL32" s="25">
        <v>10535</v>
      </c>
      <c r="AM32" s="38">
        <f>AL32/H32</f>
        <v>6.168032786885246</v>
      </c>
      <c r="AN32" s="39">
        <f>IF(AM32&gt;=3,1,0)</f>
        <v>1</v>
      </c>
      <c r="AO32" s="25">
        <v>7898</v>
      </c>
      <c r="AP32" s="40">
        <f>AO32/H32</f>
        <v>4.6241217798594851</v>
      </c>
      <c r="AQ32" s="41">
        <f>IF(AP32&gt;=3,1,0)</f>
        <v>1</v>
      </c>
      <c r="AR32" s="25">
        <v>3579</v>
      </c>
      <c r="AS32" s="53">
        <f>AR32/D32</f>
        <v>40.213483146067418</v>
      </c>
      <c r="AT32" s="34">
        <f>IF(AS32&gt;22,1,0)</f>
        <v>1</v>
      </c>
      <c r="AU32" s="43">
        <f>AN32+AQ32+AT32</f>
        <v>3</v>
      </c>
      <c r="AV32" s="129">
        <f>X32+AK32+AU32</f>
        <v>17</v>
      </c>
      <c r="AW32" s="123">
        <f>AV32/18</f>
        <v>0.94444444444444442</v>
      </c>
      <c r="AX32" s="152" t="s">
        <v>97</v>
      </c>
    </row>
    <row r="33" spans="1:57" s="55" customFormat="1" ht="15.75" x14ac:dyDescent="0.25">
      <c r="A33" s="22">
        <v>28</v>
      </c>
      <c r="B33" s="152" t="s">
        <v>98</v>
      </c>
      <c r="C33" s="24">
        <v>67</v>
      </c>
      <c r="D33" s="25">
        <v>80</v>
      </c>
      <c r="E33" s="67"/>
      <c r="F33" s="27">
        <f>IF(OR(D33&gt;(C33+40), ( D33&lt;(C33-0))),0,1)</f>
        <v>1</v>
      </c>
      <c r="G33" s="28">
        <v>1611</v>
      </c>
      <c r="H33" s="25">
        <v>1620</v>
      </c>
      <c r="I33" s="67"/>
      <c r="J33" s="27">
        <f>IF(OR(H33&gt;(G33+100),H33&lt;(G33-50)),0,1)</f>
        <v>1</v>
      </c>
      <c r="K33" s="28">
        <v>54</v>
      </c>
      <c r="L33" s="25">
        <v>54</v>
      </c>
      <c r="M33" s="49"/>
      <c r="N33" s="29">
        <f>IF(L33&lt;&gt;K33,1,1)</f>
        <v>1</v>
      </c>
      <c r="O33" s="25">
        <v>2461</v>
      </c>
      <c r="P33" s="25">
        <v>95</v>
      </c>
      <c r="Q33" s="29">
        <f>IF(P33&gt;=90,2,IF(P33&gt;=70,1,0))</f>
        <v>2</v>
      </c>
      <c r="R33" s="25">
        <v>273</v>
      </c>
      <c r="S33" s="30">
        <f>IF(R33&gt;150,1,0)</f>
        <v>1</v>
      </c>
      <c r="T33" s="70">
        <v>1509.51</v>
      </c>
      <c r="U33" s="25">
        <v>1736</v>
      </c>
      <c r="V33" s="48">
        <f>U33/T33</f>
        <v>1.1500420666308935</v>
      </c>
      <c r="W33" s="27">
        <f>IF(V33&gt;=80%,2,IF(V33&gt;=70%,1,0))</f>
        <v>2</v>
      </c>
      <c r="X33" s="49">
        <f>F33+J33+N33+Q33+S33+W33</f>
        <v>8</v>
      </c>
      <c r="Y33" s="25">
        <v>88</v>
      </c>
      <c r="Z33" s="34">
        <f>IF(Y33&gt;=90,2,IF(Y33&gt;=70,1,0))</f>
        <v>1</v>
      </c>
      <c r="AA33" s="25">
        <v>81</v>
      </c>
      <c r="AB33" s="34">
        <f>IF(AA33&gt;=75,2,IF(AA33&gt;=50,1,0))</f>
        <v>2</v>
      </c>
      <c r="AC33" s="25">
        <v>43956</v>
      </c>
      <c r="AD33" s="50">
        <f>AC33/H33/13</f>
        <v>2.0871794871794873</v>
      </c>
      <c r="AE33" s="29">
        <f>IF(AD33&gt;1.36,1,0)</f>
        <v>1</v>
      </c>
      <c r="AF33" s="25">
        <v>18305</v>
      </c>
      <c r="AG33" s="61"/>
      <c r="AH33" s="27">
        <f>IF(AF33&gt;H33*3,1,0)</f>
        <v>1</v>
      </c>
      <c r="AI33" s="25" t="s">
        <v>46</v>
      </c>
      <c r="AJ33" s="34">
        <f>IF(AI33&gt;=75,1,0)</f>
        <v>1</v>
      </c>
      <c r="AK33" s="52">
        <f>Z33+AB33+AE33+AH33+AJ33</f>
        <v>6</v>
      </c>
      <c r="AL33" s="25">
        <v>8068</v>
      </c>
      <c r="AM33" s="38">
        <f>AL33/H33</f>
        <v>4.9802469135802472</v>
      </c>
      <c r="AN33" s="39">
        <f>IF(AM33&gt;=3,1,0)</f>
        <v>1</v>
      </c>
      <c r="AO33" s="25">
        <v>15559</v>
      </c>
      <c r="AP33" s="40">
        <f>AO33/H33</f>
        <v>9.6043209876543205</v>
      </c>
      <c r="AQ33" s="41">
        <f>IF(AP33&gt;=3,1,0)</f>
        <v>1</v>
      </c>
      <c r="AR33" s="25">
        <v>2535</v>
      </c>
      <c r="AS33" s="53">
        <f>AR33/D33</f>
        <v>31.6875</v>
      </c>
      <c r="AT33" s="34">
        <f>IF(AS33&gt;22,1,0)</f>
        <v>1</v>
      </c>
      <c r="AU33" s="43">
        <f>AN33+AQ33+AT33</f>
        <v>3</v>
      </c>
      <c r="AV33" s="129">
        <f>X33+AK33+AU33</f>
        <v>17</v>
      </c>
      <c r="AW33" s="123">
        <f>AV33/18</f>
        <v>0.94444444444444442</v>
      </c>
      <c r="AX33" s="152" t="s">
        <v>99</v>
      </c>
    </row>
    <row r="34" spans="1:57" s="55" customFormat="1" ht="15.75" x14ac:dyDescent="0.25">
      <c r="A34" s="46">
        <v>29</v>
      </c>
      <c r="B34" s="152" t="s">
        <v>100</v>
      </c>
      <c r="C34" s="24">
        <v>55</v>
      </c>
      <c r="D34" s="25">
        <v>63</v>
      </c>
      <c r="E34" s="59"/>
      <c r="F34" s="27">
        <f>IF(OR(D34&gt;(C34+40), ( D34&lt;(C34-0))),0,1)</f>
        <v>1</v>
      </c>
      <c r="G34" s="28">
        <v>1413</v>
      </c>
      <c r="H34" s="25">
        <v>1408</v>
      </c>
      <c r="I34" s="60"/>
      <c r="J34" s="27">
        <f>IF(OR(H34&gt;(G34+100),H34&lt;(G34-50)),0,1)</f>
        <v>1</v>
      </c>
      <c r="K34" s="28">
        <v>43</v>
      </c>
      <c r="L34" s="25">
        <v>43</v>
      </c>
      <c r="M34" s="49"/>
      <c r="N34" s="29">
        <f>IF(L34&lt;&gt;K34,1,1)</f>
        <v>1</v>
      </c>
      <c r="O34" s="25">
        <v>2567</v>
      </c>
      <c r="P34" s="25">
        <v>99</v>
      </c>
      <c r="Q34" s="29">
        <f>IF(P34&gt;=90,2,IF(P34&gt;=70,1,0))</f>
        <v>2</v>
      </c>
      <c r="R34" s="25">
        <v>364</v>
      </c>
      <c r="S34" s="30">
        <f>IF(R34&gt;150,1,0)</f>
        <v>1</v>
      </c>
      <c r="T34" s="31">
        <v>1243</v>
      </c>
      <c r="U34" s="25">
        <v>1088</v>
      </c>
      <c r="V34" s="48">
        <f>U34/T34</f>
        <v>0.87530168946098152</v>
      </c>
      <c r="W34" s="27">
        <f>IF(V34&gt;=80%,2,IF(V34&gt;=70%,1,0))</f>
        <v>2</v>
      </c>
      <c r="X34" s="49">
        <f>F34+J34+N34+Q34+S34+W34</f>
        <v>8</v>
      </c>
      <c r="Y34" s="25">
        <v>87</v>
      </c>
      <c r="Z34" s="34">
        <f>IF(Y34&gt;=90,2,IF(Y34&gt;=70,1,0))</f>
        <v>1</v>
      </c>
      <c r="AA34" s="25">
        <v>86</v>
      </c>
      <c r="AB34" s="34">
        <f>IF(AA34&gt;=75,2,IF(AA34&gt;=50,1,0))</f>
        <v>2</v>
      </c>
      <c r="AC34" s="25">
        <v>37629</v>
      </c>
      <c r="AD34" s="50">
        <f>AC34/H34/13</f>
        <v>2.0557801573426575</v>
      </c>
      <c r="AE34" s="29">
        <f>IF(AD34&gt;1.36,1,0)</f>
        <v>1</v>
      </c>
      <c r="AF34" s="25">
        <v>13517</v>
      </c>
      <c r="AG34" s="61"/>
      <c r="AH34" s="27">
        <f>IF(AF34&gt;H34*3,1,0)</f>
        <v>1</v>
      </c>
      <c r="AI34" s="25" t="s">
        <v>46</v>
      </c>
      <c r="AJ34" s="34">
        <f>IF(AI34&gt;=75,1,0)</f>
        <v>1</v>
      </c>
      <c r="AK34" s="52">
        <f>Z34+AB34+AE34+AH34+AJ34</f>
        <v>6</v>
      </c>
      <c r="AL34" s="25">
        <v>10050</v>
      </c>
      <c r="AM34" s="38">
        <f>AL34/H34</f>
        <v>7.1377840909090908</v>
      </c>
      <c r="AN34" s="39">
        <f>IF(AM34&gt;=3,1,0)</f>
        <v>1</v>
      </c>
      <c r="AO34" s="25">
        <v>8913</v>
      </c>
      <c r="AP34" s="40">
        <f>AO34/H34</f>
        <v>6.3302556818181817</v>
      </c>
      <c r="AQ34" s="41">
        <f>IF(AP34&gt;=3,1,0)</f>
        <v>1</v>
      </c>
      <c r="AR34" s="25">
        <v>3370</v>
      </c>
      <c r="AS34" s="53">
        <f>AR34/D34</f>
        <v>53.492063492063494</v>
      </c>
      <c r="AT34" s="34">
        <f>IF(AS34&gt;22,1,0)</f>
        <v>1</v>
      </c>
      <c r="AU34" s="43">
        <f>AN34+AQ34+AT34</f>
        <v>3</v>
      </c>
      <c r="AV34" s="129">
        <f>X34+AK34+AU34</f>
        <v>17</v>
      </c>
      <c r="AW34" s="123">
        <f>AV34/18</f>
        <v>0.94444444444444442</v>
      </c>
      <c r="AX34" s="152" t="s">
        <v>101</v>
      </c>
    </row>
    <row r="35" spans="1:57" s="55" customFormat="1" ht="15.75" x14ac:dyDescent="0.25">
      <c r="A35" s="22">
        <v>30</v>
      </c>
      <c r="B35" s="74" t="s">
        <v>102</v>
      </c>
      <c r="C35" s="24">
        <v>61</v>
      </c>
      <c r="D35" s="25">
        <v>73</v>
      </c>
      <c r="E35" s="47"/>
      <c r="F35" s="27">
        <f>IF(OR(D35&gt;(C35+40), ( D35&lt;(C35-0))),0,1)</f>
        <v>1</v>
      </c>
      <c r="G35" s="28">
        <v>1235</v>
      </c>
      <c r="H35" s="25">
        <v>1230</v>
      </c>
      <c r="I35" s="47"/>
      <c r="J35" s="27">
        <f>IF(OR(H35&gt;(G35+100),H35&lt;(G35-50)),0,1)</f>
        <v>1</v>
      </c>
      <c r="K35" s="28">
        <v>41</v>
      </c>
      <c r="L35" s="25">
        <v>41</v>
      </c>
      <c r="M35" s="47"/>
      <c r="N35" s="29">
        <f>IF(L35&lt;&gt;K35,1,1)</f>
        <v>1</v>
      </c>
      <c r="O35" s="25">
        <v>1477</v>
      </c>
      <c r="P35" s="25">
        <v>99</v>
      </c>
      <c r="Q35" s="29">
        <f>IF(P35&gt;=90,2,IF(P35&gt;=70,1,0))</f>
        <v>2</v>
      </c>
      <c r="R35" s="25">
        <v>356</v>
      </c>
      <c r="S35" s="30">
        <f>IF(R35&gt;150,1,0)</f>
        <v>1</v>
      </c>
      <c r="T35" s="31">
        <v>1610.3999999999999</v>
      </c>
      <c r="U35" s="25">
        <v>1376</v>
      </c>
      <c r="V35" s="48">
        <f>U35/T35</f>
        <v>0.85444610034773971</v>
      </c>
      <c r="W35" s="27">
        <f>IF(V35&gt;=80%,2,IF(V35&gt;=70%,1,0))</f>
        <v>2</v>
      </c>
      <c r="X35" s="49">
        <f>F35+J35+N35+Q35+S35+W35</f>
        <v>8</v>
      </c>
      <c r="Y35" s="25">
        <v>91</v>
      </c>
      <c r="Z35" s="34">
        <f>IF(Y35&gt;=90,2,IF(Y35&gt;=70,1,0))</f>
        <v>2</v>
      </c>
      <c r="AA35" s="25">
        <v>87</v>
      </c>
      <c r="AB35" s="34">
        <f>IF(AA35&gt;=75,2,IF(AA35&gt;=50,1,0))</f>
        <v>2</v>
      </c>
      <c r="AC35" s="25">
        <v>22295</v>
      </c>
      <c r="AD35" s="50">
        <f>AC35/H35/13</f>
        <v>1.3943089430894309</v>
      </c>
      <c r="AE35" s="29">
        <f>IF(AD35&gt;1.36,1,0)</f>
        <v>1</v>
      </c>
      <c r="AF35" s="25">
        <v>9862</v>
      </c>
      <c r="AG35" s="51"/>
      <c r="AH35" s="27">
        <f>IF(AF35&gt;H35*3,1,0)</f>
        <v>1</v>
      </c>
      <c r="AI35" s="25" t="s">
        <v>46</v>
      </c>
      <c r="AJ35" s="34">
        <f>IF(AI35&gt;=75,1,0)</f>
        <v>1</v>
      </c>
      <c r="AK35" s="52">
        <f>Z35+AB35+AE35+AH35+AJ35</f>
        <v>7</v>
      </c>
      <c r="AL35" s="25">
        <v>5895</v>
      </c>
      <c r="AM35" s="38">
        <f>AL35/H35</f>
        <v>4.7926829268292686</v>
      </c>
      <c r="AN35" s="39">
        <f>IF(AM35&gt;=3,1,0)</f>
        <v>1</v>
      </c>
      <c r="AO35" s="25">
        <v>1591</v>
      </c>
      <c r="AP35" s="40">
        <f>AO35/H35</f>
        <v>1.2934959349593496</v>
      </c>
      <c r="AQ35" s="41">
        <f>IF(AP35&gt;=3,1,0)</f>
        <v>0</v>
      </c>
      <c r="AR35" s="25">
        <v>1507</v>
      </c>
      <c r="AS35" s="53">
        <f>AR35/D35</f>
        <v>20.643835616438356</v>
      </c>
      <c r="AT35" s="34">
        <f>IF(AS35&gt;22,1,0)</f>
        <v>0</v>
      </c>
      <c r="AU35" s="43">
        <f>AN35+AQ35+AT35</f>
        <v>1</v>
      </c>
      <c r="AV35" s="130">
        <f>X35+AK35+AU35</f>
        <v>16</v>
      </c>
      <c r="AW35" s="124">
        <f>AV35/18</f>
        <v>0.88888888888888884</v>
      </c>
      <c r="AX35" s="74" t="s">
        <v>103</v>
      </c>
    </row>
    <row r="36" spans="1:57" s="55" customFormat="1" ht="15.75" x14ac:dyDescent="0.25">
      <c r="A36" s="22">
        <v>31</v>
      </c>
      <c r="B36" s="74" t="s">
        <v>104</v>
      </c>
      <c r="C36" s="24">
        <v>59</v>
      </c>
      <c r="D36" s="25">
        <v>72</v>
      </c>
      <c r="E36" s="63"/>
      <c r="F36" s="27">
        <f>IF(OR(D36&gt;(C36+40), ( D36&lt;(C36-0))),0,1)</f>
        <v>1</v>
      </c>
      <c r="G36" s="28">
        <v>1169</v>
      </c>
      <c r="H36" s="25">
        <v>1171</v>
      </c>
      <c r="I36" s="57"/>
      <c r="J36" s="27">
        <f>IF(OR(H36&gt;(G36+100),H36&lt;(G36-50)),0,1)</f>
        <v>1</v>
      </c>
      <c r="K36" s="28">
        <v>42</v>
      </c>
      <c r="L36" s="25">
        <v>42</v>
      </c>
      <c r="M36" s="49"/>
      <c r="N36" s="29">
        <f>IF(L36&lt;&gt;K36,1,1)</f>
        <v>1</v>
      </c>
      <c r="O36" s="25">
        <v>1367</v>
      </c>
      <c r="P36" s="25">
        <v>100</v>
      </c>
      <c r="Q36" s="29">
        <f>IF(P36&gt;=90,2,IF(P36&gt;=70,1,0))</f>
        <v>2</v>
      </c>
      <c r="R36" s="25">
        <v>418</v>
      </c>
      <c r="S36" s="30">
        <f>IF(R36&gt;150,1,0)</f>
        <v>1</v>
      </c>
      <c r="T36" s="31">
        <v>1562.9099999999999</v>
      </c>
      <c r="U36" s="25">
        <v>1461</v>
      </c>
      <c r="V36" s="48">
        <f>U36/T36</f>
        <v>0.93479470986813074</v>
      </c>
      <c r="W36" s="27">
        <f>IF(V36&gt;=80%,2,IF(V36&gt;=70%,1,0))</f>
        <v>2</v>
      </c>
      <c r="X36" s="49">
        <f>F36+J36+N36+Q36+S36+W36</f>
        <v>8</v>
      </c>
      <c r="Y36" s="25">
        <v>91</v>
      </c>
      <c r="Z36" s="34">
        <f>IF(Y36&gt;=90,2,IF(Y36&gt;=70,1,0))</f>
        <v>2</v>
      </c>
      <c r="AA36" s="25">
        <v>82</v>
      </c>
      <c r="AB36" s="34">
        <f>IF(AA36&gt;=75,2,IF(AA36&gt;=50,1,0))</f>
        <v>2</v>
      </c>
      <c r="AC36" s="25">
        <v>36829</v>
      </c>
      <c r="AD36" s="50">
        <f>AC36/H36/13</f>
        <v>2.4192997438087107</v>
      </c>
      <c r="AE36" s="29">
        <f>IF(AD36&gt;1.36,1,0)</f>
        <v>1</v>
      </c>
      <c r="AF36" s="25">
        <v>13683</v>
      </c>
      <c r="AG36" s="51"/>
      <c r="AH36" s="27">
        <f>IF(AF36&gt;H36*3,1,0)</f>
        <v>1</v>
      </c>
      <c r="AI36" s="25" t="s">
        <v>46</v>
      </c>
      <c r="AJ36" s="34">
        <f>IF(AI36&gt;=75,1,0)</f>
        <v>1</v>
      </c>
      <c r="AK36" s="52">
        <f>Z36+AB36+AE36+AH36+AJ36</f>
        <v>7</v>
      </c>
      <c r="AL36" s="25">
        <v>12038</v>
      </c>
      <c r="AM36" s="38">
        <f>AL36/H36</f>
        <v>10.280102476515799</v>
      </c>
      <c r="AN36" s="39">
        <f>IF(AM36&gt;=3,1,0)</f>
        <v>1</v>
      </c>
      <c r="AO36" s="25">
        <v>713</v>
      </c>
      <c r="AP36" s="40">
        <f>AO36/H36</f>
        <v>0.60888129803586677</v>
      </c>
      <c r="AQ36" s="41">
        <f>IF(AP36&gt;=3,1,0)</f>
        <v>0</v>
      </c>
      <c r="AR36" s="25">
        <v>1522</v>
      </c>
      <c r="AS36" s="53">
        <f>AR36/D36</f>
        <v>21.138888888888889</v>
      </c>
      <c r="AT36" s="34">
        <f>IF(AS36&gt;22,1,0)</f>
        <v>0</v>
      </c>
      <c r="AU36" s="43">
        <f>AN36+AQ36+AT36</f>
        <v>1</v>
      </c>
      <c r="AV36" s="130">
        <f>X36+AK36+AU36</f>
        <v>16</v>
      </c>
      <c r="AW36" s="124">
        <f>AV36/18</f>
        <v>0.88888888888888884</v>
      </c>
      <c r="AX36" s="74" t="s">
        <v>105</v>
      </c>
    </row>
    <row r="37" spans="1:57" s="55" customFormat="1" ht="15.75" x14ac:dyDescent="0.25">
      <c r="A37" s="46">
        <v>32</v>
      </c>
      <c r="B37" s="74" t="s">
        <v>106</v>
      </c>
      <c r="C37" s="24">
        <v>74</v>
      </c>
      <c r="D37" s="25">
        <v>83</v>
      </c>
      <c r="E37" s="64"/>
      <c r="F37" s="27">
        <f>IF(OR(D37&gt;(C37+40), ( D37&lt;(C37-0))),0,1)</f>
        <v>1</v>
      </c>
      <c r="G37" s="28">
        <v>1520</v>
      </c>
      <c r="H37" s="25">
        <v>1518</v>
      </c>
      <c r="I37" s="64"/>
      <c r="J37" s="27">
        <f>IF(OR(H37&gt;(G37+100),H37&lt;(G37-50)),0,1)</f>
        <v>1</v>
      </c>
      <c r="K37" s="28">
        <v>50</v>
      </c>
      <c r="L37" s="25">
        <v>50</v>
      </c>
      <c r="M37" s="64"/>
      <c r="N37" s="29">
        <f>IF(L37&lt;&gt;K37,1,1)</f>
        <v>1</v>
      </c>
      <c r="O37" s="25">
        <v>2447</v>
      </c>
      <c r="P37" s="25">
        <v>100</v>
      </c>
      <c r="Q37" s="29">
        <f>IF(P37&gt;=90,2,IF(P37&gt;=70,1,0))</f>
        <v>2</v>
      </c>
      <c r="R37" s="25">
        <v>356</v>
      </c>
      <c r="S37" s="30">
        <f>IF(R37&gt;150,1,0)</f>
        <v>1</v>
      </c>
      <c r="T37" s="70">
        <v>1750.84</v>
      </c>
      <c r="U37" s="25">
        <v>1721</v>
      </c>
      <c r="V37" s="48">
        <f>U37/T37</f>
        <v>0.98295675218752143</v>
      </c>
      <c r="W37" s="27">
        <f>IF(V37&gt;=80%,2,IF(V37&gt;=70%,1,0))</f>
        <v>2</v>
      </c>
      <c r="X37" s="49">
        <f>F37+J37+N37+Q37+S37+W37</f>
        <v>8</v>
      </c>
      <c r="Y37" s="25">
        <v>87</v>
      </c>
      <c r="Z37" s="34">
        <f>IF(Y37&gt;=90,2,IF(Y37&gt;=70,1,0))</f>
        <v>1</v>
      </c>
      <c r="AA37" s="25">
        <v>80</v>
      </c>
      <c r="AB37" s="34">
        <f>IF(AA37&gt;=75,2,IF(AA37&gt;=50,1,0))</f>
        <v>2</v>
      </c>
      <c r="AC37" s="25">
        <v>40150</v>
      </c>
      <c r="AD37" s="50">
        <f>AC37/H37/13</f>
        <v>2.0345596432552955</v>
      </c>
      <c r="AE37" s="29">
        <f>IF(AD37&gt;1.36,1,0)</f>
        <v>1</v>
      </c>
      <c r="AF37" s="25">
        <v>12603</v>
      </c>
      <c r="AG37" s="61"/>
      <c r="AH37" s="27">
        <f>IF(AF37&gt;H37*3,1,0)</f>
        <v>1</v>
      </c>
      <c r="AI37" s="25" t="s">
        <v>46</v>
      </c>
      <c r="AJ37" s="34">
        <f>IF(AI37&gt;=75,1,0)</f>
        <v>1</v>
      </c>
      <c r="AK37" s="52">
        <f>Z37+AB37+AE37+AH37+AJ37</f>
        <v>6</v>
      </c>
      <c r="AL37" s="25">
        <v>7238</v>
      </c>
      <c r="AM37" s="38">
        <f>AL37/H37</f>
        <v>4.7681159420289854</v>
      </c>
      <c r="AN37" s="39">
        <f>IF(AM37&gt;=3,1,0)</f>
        <v>1</v>
      </c>
      <c r="AO37" s="25">
        <v>450</v>
      </c>
      <c r="AP37" s="40">
        <f>AO37/H37</f>
        <v>0.29644268774703558</v>
      </c>
      <c r="AQ37" s="41">
        <f>IF(AP37&gt;=3,1,0)</f>
        <v>0</v>
      </c>
      <c r="AR37" s="25">
        <v>2049</v>
      </c>
      <c r="AS37" s="53">
        <f>AR37/D37</f>
        <v>24.686746987951807</v>
      </c>
      <c r="AT37" s="34">
        <f>IF(AS37&gt;22,1,0)</f>
        <v>1</v>
      </c>
      <c r="AU37" s="43">
        <f>AN37+AQ37+AT37</f>
        <v>2</v>
      </c>
      <c r="AV37" s="130">
        <f>X37+AK37+AU37</f>
        <v>16</v>
      </c>
      <c r="AW37" s="124">
        <f>AV37/18</f>
        <v>0.88888888888888884</v>
      </c>
      <c r="AX37" s="74" t="s">
        <v>107</v>
      </c>
    </row>
    <row r="38" spans="1:57" s="55" customFormat="1" ht="15.75" x14ac:dyDescent="0.25">
      <c r="A38" s="22">
        <v>33</v>
      </c>
      <c r="B38" s="74" t="s">
        <v>108</v>
      </c>
      <c r="C38" s="24">
        <v>30</v>
      </c>
      <c r="D38" s="25">
        <v>36</v>
      </c>
      <c r="E38" s="63"/>
      <c r="F38" s="27">
        <f>IF(OR(D38&gt;(C38+40), ( D38&lt;(C38-0))),0,1)</f>
        <v>1</v>
      </c>
      <c r="G38" s="28">
        <v>612</v>
      </c>
      <c r="H38" s="25">
        <v>610</v>
      </c>
      <c r="I38" s="57"/>
      <c r="J38" s="27">
        <f>IF(OR(H38&gt;(G38+100),H38&lt;(G38-50)),0,1)</f>
        <v>1</v>
      </c>
      <c r="K38" s="28">
        <v>23</v>
      </c>
      <c r="L38" s="25">
        <v>23</v>
      </c>
      <c r="M38" s="49"/>
      <c r="N38" s="29">
        <f>IF(L38&lt;&gt;K38,1,1)</f>
        <v>1</v>
      </c>
      <c r="O38" s="25">
        <v>860</v>
      </c>
      <c r="P38" s="25">
        <v>81</v>
      </c>
      <c r="Q38" s="29">
        <f>IF(P38&gt;=90,2,IF(P38&gt;=70,1,0))</f>
        <v>1</v>
      </c>
      <c r="R38" s="25">
        <v>203</v>
      </c>
      <c r="S38" s="30">
        <f>IF(R38&gt;150,1,0)</f>
        <v>1</v>
      </c>
      <c r="T38" s="58">
        <v>676.19999999999993</v>
      </c>
      <c r="U38" s="25">
        <v>666</v>
      </c>
      <c r="V38" s="48">
        <f>U38/T38</f>
        <v>0.98491570541259987</v>
      </c>
      <c r="W38" s="27">
        <f>IF(V38&gt;=80%,2,IF(V38&gt;=70%,1,0))</f>
        <v>2</v>
      </c>
      <c r="X38" s="49">
        <f>F38+J38+N38+Q38+S38+W38</f>
        <v>7</v>
      </c>
      <c r="Y38" s="25">
        <v>94</v>
      </c>
      <c r="Z38" s="34">
        <f>IF(Y38&gt;=90,2,IF(Y38&gt;=70,1,0))</f>
        <v>2</v>
      </c>
      <c r="AA38" s="25">
        <v>93</v>
      </c>
      <c r="AB38" s="34">
        <f>IF(AA38&gt;=75,2,IF(AA38&gt;=50,1,0))</f>
        <v>2</v>
      </c>
      <c r="AC38" s="25">
        <v>14718</v>
      </c>
      <c r="AD38" s="50">
        <f>AC38/H38/13</f>
        <v>1.8559899117276166</v>
      </c>
      <c r="AE38" s="29">
        <f>IF(AD38&gt;1.36,1,0)</f>
        <v>1</v>
      </c>
      <c r="AF38" s="25">
        <v>6660</v>
      </c>
      <c r="AG38" s="51"/>
      <c r="AH38" s="27">
        <f>IF(AF38&gt;H38*3,1,0)</f>
        <v>1</v>
      </c>
      <c r="AI38" s="25" t="s">
        <v>46</v>
      </c>
      <c r="AJ38" s="34">
        <f>IF(AI38&gt;=75,1,0)</f>
        <v>1</v>
      </c>
      <c r="AK38" s="52">
        <f>Z38+AB38+AE38+AH38+AJ38</f>
        <v>7</v>
      </c>
      <c r="AL38" s="25">
        <v>1812</v>
      </c>
      <c r="AM38" s="38">
        <f>AL38/H38</f>
        <v>2.9704918032786884</v>
      </c>
      <c r="AN38" s="39">
        <v>1</v>
      </c>
      <c r="AO38" s="25">
        <v>1481</v>
      </c>
      <c r="AP38" s="40">
        <f>AO38/H38</f>
        <v>2.4278688524590164</v>
      </c>
      <c r="AQ38" s="41">
        <f>IF(AP38&gt;=3,1,0)</f>
        <v>0</v>
      </c>
      <c r="AR38" s="25">
        <v>1224</v>
      </c>
      <c r="AS38" s="53">
        <f>AR38/D38</f>
        <v>34</v>
      </c>
      <c r="AT38" s="34">
        <f>IF(AS38&gt;22,1,0)</f>
        <v>1</v>
      </c>
      <c r="AU38" s="43">
        <f>AN38+AQ38+AT38</f>
        <v>2</v>
      </c>
      <c r="AV38" s="130">
        <f>X38+AK38+AU38</f>
        <v>16</v>
      </c>
      <c r="AW38" s="124">
        <f>AV38/18</f>
        <v>0.88888888888888884</v>
      </c>
      <c r="AX38" s="74" t="s">
        <v>109</v>
      </c>
    </row>
    <row r="39" spans="1:57" s="55" customFormat="1" ht="15.75" x14ac:dyDescent="0.25">
      <c r="A39" s="22">
        <v>34</v>
      </c>
      <c r="B39" s="74" t="s">
        <v>110</v>
      </c>
      <c r="C39" s="24">
        <v>55</v>
      </c>
      <c r="D39" s="25">
        <v>68</v>
      </c>
      <c r="E39" s="59"/>
      <c r="F39" s="27">
        <f>IF(OR(D39&gt;(C39+40), ( D39&lt;(C39-0))),0,1)</f>
        <v>1</v>
      </c>
      <c r="G39" s="28">
        <v>1566</v>
      </c>
      <c r="H39" s="25">
        <v>1630</v>
      </c>
      <c r="I39" s="60"/>
      <c r="J39" s="27">
        <f>IF(OR(H39&gt;(G39+100),H39&lt;(G39-50)),0,1)</f>
        <v>1</v>
      </c>
      <c r="K39" s="28">
        <v>47</v>
      </c>
      <c r="L39" s="25">
        <v>47</v>
      </c>
      <c r="M39" s="64"/>
      <c r="N39" s="29">
        <f>IF(L39&lt;&gt;K39,1,1)</f>
        <v>1</v>
      </c>
      <c r="O39" s="25">
        <v>1681</v>
      </c>
      <c r="P39" s="25">
        <v>98</v>
      </c>
      <c r="Q39" s="29">
        <f>IF(P39&gt;=90,2,IF(P39&gt;=70,1,0))</f>
        <v>2</v>
      </c>
      <c r="R39" s="25">
        <v>226</v>
      </c>
      <c r="S39" s="30">
        <f>IF(R39&gt;150,1,0)</f>
        <v>1</v>
      </c>
      <c r="T39" s="70">
        <v>1075.8</v>
      </c>
      <c r="U39" s="25">
        <v>1456</v>
      </c>
      <c r="V39" s="48">
        <f>U39/T39</f>
        <v>1.353411414761108</v>
      </c>
      <c r="W39" s="27">
        <f>IF(V39&gt;=80%,2,IF(V39&gt;=70%,1,0))</f>
        <v>2</v>
      </c>
      <c r="X39" s="49">
        <f>F39+J39+N39+Q39+S39+W39</f>
        <v>8</v>
      </c>
      <c r="Y39" s="25">
        <v>88</v>
      </c>
      <c r="Z39" s="34">
        <f>IF(Y39&gt;=90,2,IF(Y39&gt;=70,1,0))</f>
        <v>1</v>
      </c>
      <c r="AA39" s="25">
        <v>77</v>
      </c>
      <c r="AB39" s="34">
        <f>IF(AA39&gt;=75,2,IF(AA39&gt;=50,1,0))</f>
        <v>2</v>
      </c>
      <c r="AC39" s="25">
        <v>35816</v>
      </c>
      <c r="AD39" s="50">
        <f>AC39/H39/13</f>
        <v>1.6902312411514866</v>
      </c>
      <c r="AE39" s="29">
        <f>IF(AD39&gt;1.36,1,0)</f>
        <v>1</v>
      </c>
      <c r="AF39" s="25">
        <v>19852</v>
      </c>
      <c r="AG39" s="61"/>
      <c r="AH39" s="27">
        <f>IF(AF39&gt;H39*3,1,0)</f>
        <v>1</v>
      </c>
      <c r="AI39" s="25" t="s">
        <v>46</v>
      </c>
      <c r="AJ39" s="34">
        <f>IF(AI39&gt;=75,1,0)</f>
        <v>1</v>
      </c>
      <c r="AK39" s="52">
        <f>Z39+AB39+AE39+AH39+AJ39</f>
        <v>6</v>
      </c>
      <c r="AL39" s="25">
        <v>6892</v>
      </c>
      <c r="AM39" s="38">
        <f>AL39/H39</f>
        <v>4.2282208588957051</v>
      </c>
      <c r="AN39" s="39">
        <f>IF(AM39&gt;=3,1,0)</f>
        <v>1</v>
      </c>
      <c r="AO39" s="25">
        <v>4012</v>
      </c>
      <c r="AP39" s="40">
        <f>AO39/H39</f>
        <v>2.4613496932515337</v>
      </c>
      <c r="AQ39" s="41">
        <f>IF(AP39&gt;=3,1,0)</f>
        <v>0</v>
      </c>
      <c r="AR39" s="25">
        <v>2334</v>
      </c>
      <c r="AS39" s="53">
        <f>AR39/D39</f>
        <v>34.323529411764703</v>
      </c>
      <c r="AT39" s="34">
        <f>IF(AS39&gt;22,1,0)</f>
        <v>1</v>
      </c>
      <c r="AU39" s="43">
        <f>AN39+AQ39+AT39</f>
        <v>2</v>
      </c>
      <c r="AV39" s="130">
        <f>X39+AK39+AU39</f>
        <v>16</v>
      </c>
      <c r="AW39" s="124">
        <f>AV39/18</f>
        <v>0.88888888888888884</v>
      </c>
      <c r="AX39" s="74" t="s">
        <v>111</v>
      </c>
    </row>
    <row r="40" spans="1:57" s="55" customFormat="1" ht="15.75" x14ac:dyDescent="0.25">
      <c r="A40" s="46">
        <v>35</v>
      </c>
      <c r="B40" s="74" t="s">
        <v>112</v>
      </c>
      <c r="C40" s="24">
        <v>53</v>
      </c>
      <c r="D40" s="25">
        <v>61</v>
      </c>
      <c r="E40" s="63"/>
      <c r="F40" s="27">
        <f>IF(OR(D40&gt;(C40+40), ( D40&lt;(C40-0))),0,1)</f>
        <v>1</v>
      </c>
      <c r="G40" s="28">
        <v>1288</v>
      </c>
      <c r="H40" s="25">
        <v>1310</v>
      </c>
      <c r="I40" s="57"/>
      <c r="J40" s="27">
        <f>IF(OR(H40&gt;(G40+100),H40&lt;(G40-50)),0,1)</f>
        <v>1</v>
      </c>
      <c r="K40" s="28">
        <v>46</v>
      </c>
      <c r="L40" s="25">
        <v>50</v>
      </c>
      <c r="M40" s="49"/>
      <c r="N40" s="29">
        <f>IF(L40&lt;&gt;K40,1,1)</f>
        <v>1</v>
      </c>
      <c r="O40" s="25">
        <v>1862</v>
      </c>
      <c r="P40" s="25">
        <v>98</v>
      </c>
      <c r="Q40" s="29">
        <f>IF(P40&gt;=90,2,IF(P40&gt;=70,1,0))</f>
        <v>2</v>
      </c>
      <c r="R40" s="25">
        <v>232</v>
      </c>
      <c r="S40" s="30">
        <f>IF(R40&gt;150,1,0)</f>
        <v>1</v>
      </c>
      <c r="T40" s="31">
        <v>1632.9299999999998</v>
      </c>
      <c r="U40" s="25">
        <v>1474</v>
      </c>
      <c r="V40" s="48">
        <f>U40/T40</f>
        <v>0.90267188428162881</v>
      </c>
      <c r="W40" s="27">
        <f>IF(V40&gt;=80%,2,IF(V40&gt;=70%,1,0))</f>
        <v>2</v>
      </c>
      <c r="X40" s="49">
        <f>F40+J40+N40+Q40+S40+W40</f>
        <v>8</v>
      </c>
      <c r="Y40" s="25">
        <v>95</v>
      </c>
      <c r="Z40" s="34">
        <f>IF(Y40&gt;=90,2,IF(Y40&gt;=70,1,0))</f>
        <v>2</v>
      </c>
      <c r="AA40" s="25">
        <v>83</v>
      </c>
      <c r="AB40" s="34">
        <f>IF(AA40&gt;=75,2,IF(AA40&gt;=50,1,0))</f>
        <v>2</v>
      </c>
      <c r="AC40" s="25">
        <v>22885</v>
      </c>
      <c r="AD40" s="50">
        <f>AC40/H40/13</f>
        <v>1.3438050499119201</v>
      </c>
      <c r="AE40" s="29">
        <f>IF(AD40&gt;1.36,1,0)</f>
        <v>0</v>
      </c>
      <c r="AF40" s="25">
        <v>12409</v>
      </c>
      <c r="AG40" s="51"/>
      <c r="AH40" s="27">
        <f>IF(AF40&gt;H40*3,1,0)</f>
        <v>1</v>
      </c>
      <c r="AI40" s="25" t="s">
        <v>46</v>
      </c>
      <c r="AJ40" s="34">
        <f>IF(AI40&gt;=75,1,0)</f>
        <v>1</v>
      </c>
      <c r="AK40" s="52">
        <f>Z40+AB40+AE40+AH40+AJ40</f>
        <v>6</v>
      </c>
      <c r="AL40" s="25">
        <v>7486</v>
      </c>
      <c r="AM40" s="38">
        <f>AL40/H40</f>
        <v>5.7145038167938935</v>
      </c>
      <c r="AN40" s="39">
        <f>IF(AM40&gt;=3,1,0)</f>
        <v>1</v>
      </c>
      <c r="AO40" s="25">
        <v>2336</v>
      </c>
      <c r="AP40" s="40">
        <f>AO40/H40</f>
        <v>1.783206106870229</v>
      </c>
      <c r="AQ40" s="41">
        <f>IF(AP40&gt;=3,1,0)</f>
        <v>0</v>
      </c>
      <c r="AR40" s="25">
        <v>1844</v>
      </c>
      <c r="AS40" s="53">
        <f>AR40/D40</f>
        <v>30.229508196721312</v>
      </c>
      <c r="AT40" s="34">
        <f>IF(AS40&gt;22,1,0)</f>
        <v>1</v>
      </c>
      <c r="AU40" s="43">
        <f>AN40+AQ40+AT40</f>
        <v>2</v>
      </c>
      <c r="AV40" s="130">
        <f>X40+AK40+AU40</f>
        <v>16</v>
      </c>
      <c r="AW40" s="124">
        <f>AV40/18</f>
        <v>0.88888888888888884</v>
      </c>
      <c r="AX40" s="74" t="s">
        <v>113</v>
      </c>
    </row>
    <row r="41" spans="1:57" s="55" customFormat="1" ht="15.75" x14ac:dyDescent="0.25">
      <c r="A41" s="22">
        <v>36</v>
      </c>
      <c r="B41" s="74" t="s">
        <v>114</v>
      </c>
      <c r="C41" s="24">
        <v>50</v>
      </c>
      <c r="D41" s="25">
        <v>62</v>
      </c>
      <c r="E41" s="63"/>
      <c r="F41" s="27">
        <f>IF(OR(D41&gt;(C41+40), ( D41&lt;(C41-0))),0,1)</f>
        <v>1</v>
      </c>
      <c r="G41" s="28">
        <v>1026</v>
      </c>
      <c r="H41" s="25">
        <v>1051</v>
      </c>
      <c r="I41" s="57"/>
      <c r="J41" s="27">
        <f>IF(OR(H41&gt;(G41+100),H41&lt;(G41-50)),0,1)</f>
        <v>1</v>
      </c>
      <c r="K41" s="28">
        <v>37</v>
      </c>
      <c r="L41" s="25">
        <v>37</v>
      </c>
      <c r="M41" s="49"/>
      <c r="N41" s="29">
        <f>IF(L41&lt;&gt;K41,1,1)</f>
        <v>1</v>
      </c>
      <c r="O41" s="25">
        <v>1175</v>
      </c>
      <c r="P41" s="25">
        <v>96</v>
      </c>
      <c r="Q41" s="29">
        <f>IF(P41&gt;=90,2,IF(P41&gt;=70,1,0))</f>
        <v>2</v>
      </c>
      <c r="R41" s="25">
        <v>245</v>
      </c>
      <c r="S41" s="30">
        <f>IF(R41&gt;150,1,0)</f>
        <v>1</v>
      </c>
      <c r="T41" s="31">
        <v>1279.5</v>
      </c>
      <c r="U41" s="25">
        <v>1164</v>
      </c>
      <c r="V41" s="48">
        <f>U41/T41</f>
        <v>0.90973036342321223</v>
      </c>
      <c r="W41" s="27">
        <f>IF(V41&gt;=80%,2,IF(V41&gt;=70%,1,0))</f>
        <v>2</v>
      </c>
      <c r="X41" s="49">
        <f>F41+J41+N41+Q41+S41+W41</f>
        <v>8</v>
      </c>
      <c r="Y41" s="25">
        <v>92</v>
      </c>
      <c r="Z41" s="34">
        <f>IF(Y41&gt;=90,2,IF(Y41&gt;=70,1,0))</f>
        <v>2</v>
      </c>
      <c r="AA41" s="25">
        <v>89</v>
      </c>
      <c r="AB41" s="34">
        <f>IF(AA41&gt;=75,2,IF(AA41&gt;=50,1,0))</f>
        <v>2</v>
      </c>
      <c r="AC41" s="25">
        <v>22622</v>
      </c>
      <c r="AD41" s="50">
        <f>AC41/H41/13</f>
        <v>1.6557125082339164</v>
      </c>
      <c r="AE41" s="29">
        <f>IF(AD41&gt;1.36,1,0)</f>
        <v>1</v>
      </c>
      <c r="AF41" s="25">
        <v>10885</v>
      </c>
      <c r="AG41" s="51"/>
      <c r="AH41" s="27">
        <f>IF(AF41&gt;H41*3,1,0)</f>
        <v>1</v>
      </c>
      <c r="AI41" s="25" t="s">
        <v>46</v>
      </c>
      <c r="AJ41" s="34">
        <f>IF(AI41&gt;=75,1,0)</f>
        <v>1</v>
      </c>
      <c r="AK41" s="52">
        <f>Z41+AB41+AE41+AH41+AJ41</f>
        <v>7</v>
      </c>
      <c r="AL41" s="25">
        <v>1828</v>
      </c>
      <c r="AM41" s="38">
        <f>AL41/H41</f>
        <v>1.7392959086584205</v>
      </c>
      <c r="AN41" s="39">
        <f>IF(AM41&gt;=3,1,0)</f>
        <v>0</v>
      </c>
      <c r="AO41" s="25">
        <v>1003</v>
      </c>
      <c r="AP41" s="40">
        <f>AO41/H41</f>
        <v>0.95432921027592765</v>
      </c>
      <c r="AQ41" s="41">
        <f>IF(AP41&gt;=3,1,0)</f>
        <v>0</v>
      </c>
      <c r="AR41" s="25">
        <v>1390</v>
      </c>
      <c r="AS41" s="53">
        <f>AR41/D41</f>
        <v>22.419354838709676</v>
      </c>
      <c r="AT41" s="34">
        <f>IF(AS41&gt;22,1,0)</f>
        <v>1</v>
      </c>
      <c r="AU41" s="43">
        <f>AN41+AQ41+AT41</f>
        <v>1</v>
      </c>
      <c r="AV41" s="130">
        <f>X41+AK41+AU41</f>
        <v>16</v>
      </c>
      <c r="AW41" s="124">
        <f>AV41/18</f>
        <v>0.88888888888888884</v>
      </c>
      <c r="AX41" s="74" t="s">
        <v>115</v>
      </c>
    </row>
    <row r="42" spans="1:57" s="55" customFormat="1" ht="15.75" x14ac:dyDescent="0.25">
      <c r="A42" s="22">
        <v>37</v>
      </c>
      <c r="B42" s="74" t="s">
        <v>116</v>
      </c>
      <c r="C42" s="24">
        <v>58</v>
      </c>
      <c r="D42" s="25">
        <v>70</v>
      </c>
      <c r="E42" s="62"/>
      <c r="F42" s="27">
        <f>IF(OR(D42&gt;(C42+40), ( D42&lt;(C42-0))),0,1)</f>
        <v>1</v>
      </c>
      <c r="G42" s="28">
        <v>1213</v>
      </c>
      <c r="H42" s="25">
        <v>1206</v>
      </c>
      <c r="I42" s="62"/>
      <c r="J42" s="27">
        <f>IF(OR(H42&gt;(G42+100),H42&lt;(G42-50)),0,1)</f>
        <v>1</v>
      </c>
      <c r="K42" s="28">
        <v>43</v>
      </c>
      <c r="L42" s="25">
        <v>43</v>
      </c>
      <c r="M42" s="62"/>
      <c r="N42" s="29">
        <f>IF(L42&lt;&gt;K42,1,1)</f>
        <v>1</v>
      </c>
      <c r="O42" s="25">
        <v>2039</v>
      </c>
      <c r="P42" s="25">
        <v>98</v>
      </c>
      <c r="Q42" s="29">
        <f>IF(P42&gt;=90,2,IF(P42&gt;=70,1,0))</f>
        <v>2</v>
      </c>
      <c r="R42" s="25">
        <v>226</v>
      </c>
      <c r="S42" s="30">
        <f>IF(R42&gt;150,1,0)</f>
        <v>1</v>
      </c>
      <c r="T42" s="31">
        <v>1367.6399999999999</v>
      </c>
      <c r="U42" s="25">
        <v>1354</v>
      </c>
      <c r="V42" s="48">
        <f>U42/T42</f>
        <v>0.99002661519113222</v>
      </c>
      <c r="W42" s="27">
        <f>IF(V42&gt;=80%,2,IF(V42&gt;=70%,1,0))</f>
        <v>2</v>
      </c>
      <c r="X42" s="49">
        <f>F42+J42+N42+Q42+S42+W42</f>
        <v>8</v>
      </c>
      <c r="Y42" s="25">
        <v>91</v>
      </c>
      <c r="Z42" s="34">
        <f>IF(Y42&gt;=90,2,IF(Y42&gt;=70,1,0))</f>
        <v>2</v>
      </c>
      <c r="AA42" s="25">
        <v>85</v>
      </c>
      <c r="AB42" s="34">
        <f>IF(AA42&gt;=75,2,IF(AA42&gt;=50,1,0))</f>
        <v>2</v>
      </c>
      <c r="AC42" s="25">
        <v>28164</v>
      </c>
      <c r="AD42" s="50">
        <f>AC42/H42/13</f>
        <v>1.7964026023727515</v>
      </c>
      <c r="AE42" s="29">
        <f>IF(AD42&gt;1.36,1,0)</f>
        <v>1</v>
      </c>
      <c r="AF42" s="25">
        <v>10749</v>
      </c>
      <c r="AG42" s="61"/>
      <c r="AH42" s="27">
        <f>IF(AF42&gt;H42*3,1,0)</f>
        <v>1</v>
      </c>
      <c r="AI42" s="25" t="s">
        <v>46</v>
      </c>
      <c r="AJ42" s="34">
        <f>IF(AI42&gt;=75,1,0)</f>
        <v>1</v>
      </c>
      <c r="AK42" s="52">
        <f>Z42+AB42+AE42+AH42+AJ42</f>
        <v>7</v>
      </c>
      <c r="AL42" s="25">
        <v>2708</v>
      </c>
      <c r="AM42" s="38">
        <f>AL42/H42</f>
        <v>2.2454394693200666</v>
      </c>
      <c r="AN42" s="39">
        <f>IF(AM42&gt;=3,1,0)</f>
        <v>0</v>
      </c>
      <c r="AO42" s="25">
        <v>80</v>
      </c>
      <c r="AP42" s="40">
        <f>AO42/H42</f>
        <v>6.633499170812604E-2</v>
      </c>
      <c r="AQ42" s="41">
        <f>IF(AP42&gt;=3,1,0)</f>
        <v>0</v>
      </c>
      <c r="AR42" s="25">
        <v>1882</v>
      </c>
      <c r="AS42" s="53">
        <f>AR42/D42</f>
        <v>26.885714285714286</v>
      </c>
      <c r="AT42" s="34">
        <f>IF(AS42&gt;22,1,0)</f>
        <v>1</v>
      </c>
      <c r="AU42" s="43">
        <f>AN42+AQ42+AT42</f>
        <v>1</v>
      </c>
      <c r="AV42" s="130">
        <f>X42+AK42+AU42</f>
        <v>16</v>
      </c>
      <c r="AW42" s="124">
        <f>AV42/18</f>
        <v>0.88888888888888884</v>
      </c>
      <c r="AX42" s="74" t="s">
        <v>117</v>
      </c>
      <c r="AY42" s="54"/>
      <c r="AZ42" s="54"/>
      <c r="BA42" s="54"/>
      <c r="BB42" s="54"/>
      <c r="BC42" s="54"/>
      <c r="BD42" s="54"/>
      <c r="BE42" s="54"/>
    </row>
    <row r="43" spans="1:57" s="55" customFormat="1" ht="15.75" x14ac:dyDescent="0.25">
      <c r="A43" s="46">
        <v>38</v>
      </c>
      <c r="B43" s="74" t="s">
        <v>118</v>
      </c>
      <c r="C43" s="24">
        <v>73</v>
      </c>
      <c r="D43" s="25">
        <v>89</v>
      </c>
      <c r="E43" s="73"/>
      <c r="F43" s="27">
        <f>IF(OR(D43&gt;(C43+40), ( D43&lt;(C43-0))),0,1)</f>
        <v>1</v>
      </c>
      <c r="G43" s="28">
        <v>1729</v>
      </c>
      <c r="H43" s="25">
        <v>1739</v>
      </c>
      <c r="I43" s="64"/>
      <c r="J43" s="27">
        <f>IF(OR(H43&gt;(G43+100),H43&lt;(G43-50)),0,1)</f>
        <v>1</v>
      </c>
      <c r="K43" s="28">
        <v>54</v>
      </c>
      <c r="L43" s="25">
        <v>54</v>
      </c>
      <c r="M43" s="64"/>
      <c r="N43" s="29">
        <f>IF(L43&lt;&gt;K43,1,1)</f>
        <v>1</v>
      </c>
      <c r="O43" s="25">
        <v>2553</v>
      </c>
      <c r="P43" s="25">
        <v>100</v>
      </c>
      <c r="Q43" s="29">
        <f>IF(P43&gt;=90,2,IF(P43&gt;=70,1,0))</f>
        <v>2</v>
      </c>
      <c r="R43" s="25">
        <v>206</v>
      </c>
      <c r="S43" s="30">
        <f>IF(R43&gt;150,1,0)</f>
        <v>1</v>
      </c>
      <c r="T43" s="31">
        <v>1621.3300000000002</v>
      </c>
      <c r="U43" s="25">
        <v>1736</v>
      </c>
      <c r="V43" s="48">
        <f>U43/T43</f>
        <v>1.0707258855384159</v>
      </c>
      <c r="W43" s="27">
        <f>IF(V43&gt;=80%,2,IF(V43&gt;=70%,1,0))</f>
        <v>2</v>
      </c>
      <c r="X43" s="49">
        <f>F43+J43+N43+Q43+S43+W43</f>
        <v>8</v>
      </c>
      <c r="Y43" s="25">
        <v>88</v>
      </c>
      <c r="Z43" s="34">
        <f>IF(Y43&gt;=90,2,IF(Y43&gt;=70,1,0))</f>
        <v>1</v>
      </c>
      <c r="AA43" s="25">
        <v>91</v>
      </c>
      <c r="AB43" s="34">
        <f>IF(AA43&gt;=75,2,IF(AA43&gt;=50,1,0))</f>
        <v>2</v>
      </c>
      <c r="AC43" s="25">
        <v>41548</v>
      </c>
      <c r="AD43" s="50">
        <f>AC43/H43/13</f>
        <v>1.8378378378378377</v>
      </c>
      <c r="AE43" s="29">
        <f>IF(AD43&gt;1.36,1,0)</f>
        <v>1</v>
      </c>
      <c r="AF43" s="25">
        <v>15939</v>
      </c>
      <c r="AG43" s="64"/>
      <c r="AH43" s="27">
        <f>IF(AF43&gt;H43*3,1,0)</f>
        <v>1</v>
      </c>
      <c r="AI43" s="25" t="s">
        <v>46</v>
      </c>
      <c r="AJ43" s="34">
        <f>IF(AI43&gt;=75,1,0)</f>
        <v>1</v>
      </c>
      <c r="AK43" s="52">
        <f>Z43+AB43+AE43+AH43+AJ43</f>
        <v>6</v>
      </c>
      <c r="AL43" s="25">
        <v>5979</v>
      </c>
      <c r="AM43" s="38">
        <f>AL43/H43</f>
        <v>3.4381828637147787</v>
      </c>
      <c r="AN43" s="39">
        <f>IF(AM43&gt;=3,1,0)</f>
        <v>1</v>
      </c>
      <c r="AO43" s="25">
        <v>2707</v>
      </c>
      <c r="AP43" s="40">
        <f>AO43/H43</f>
        <v>1.5566417481311099</v>
      </c>
      <c r="AQ43" s="41">
        <f>IF(AP43&gt;=3,1,0)</f>
        <v>0</v>
      </c>
      <c r="AR43" s="25">
        <v>2438</v>
      </c>
      <c r="AS43" s="53">
        <f>AR43/D43</f>
        <v>27.393258426966291</v>
      </c>
      <c r="AT43" s="34">
        <f>IF(AS43&gt;22,1,0)</f>
        <v>1</v>
      </c>
      <c r="AU43" s="43">
        <f>AN43+AQ43+AT43</f>
        <v>2</v>
      </c>
      <c r="AV43" s="130">
        <f>X43+AK43+AU43</f>
        <v>16</v>
      </c>
      <c r="AW43" s="124">
        <f>AV43/18</f>
        <v>0.88888888888888884</v>
      </c>
      <c r="AX43" s="74" t="s">
        <v>119</v>
      </c>
    </row>
    <row r="44" spans="1:57" s="55" customFormat="1" ht="15.75" x14ac:dyDescent="0.25">
      <c r="A44" s="22">
        <v>39</v>
      </c>
      <c r="B44" s="74" t="s">
        <v>120</v>
      </c>
      <c r="C44" s="24">
        <v>32</v>
      </c>
      <c r="D44" s="25">
        <v>40</v>
      </c>
      <c r="E44" s="63"/>
      <c r="F44" s="27">
        <f>IF(OR(D44&gt;(C44+40), ( D44&lt;(C44-0))),0,1)</f>
        <v>1</v>
      </c>
      <c r="G44" s="28">
        <v>732</v>
      </c>
      <c r="H44" s="25">
        <v>745</v>
      </c>
      <c r="I44" s="57"/>
      <c r="J44" s="27">
        <f>IF(OR(H44&gt;(G44+100),H44&lt;(G44-50)),0,1)</f>
        <v>1</v>
      </c>
      <c r="K44" s="28">
        <v>30</v>
      </c>
      <c r="L44" s="25">
        <v>30</v>
      </c>
      <c r="M44" s="49"/>
      <c r="N44" s="29">
        <f>IF(L44&lt;&gt;K44,1,1)</f>
        <v>1</v>
      </c>
      <c r="O44" s="25">
        <v>945</v>
      </c>
      <c r="P44" s="25">
        <v>98</v>
      </c>
      <c r="Q44" s="29">
        <f>IF(P44&gt;=90,2,IF(P44&gt;=70,1,0))</f>
        <v>2</v>
      </c>
      <c r="R44" s="25">
        <v>275</v>
      </c>
      <c r="S44" s="30">
        <f>IF(R44&gt;150,1,0)</f>
        <v>1</v>
      </c>
      <c r="T44" s="31">
        <v>768</v>
      </c>
      <c r="U44" s="25">
        <v>894</v>
      </c>
      <c r="V44" s="48">
        <f>U44/T44</f>
        <v>1.1640625</v>
      </c>
      <c r="W44" s="27">
        <f>IF(V44&gt;=80%,2,IF(V44&gt;=70%,1,0))</f>
        <v>2</v>
      </c>
      <c r="X44" s="49">
        <f>F44+J44+N44+Q44+S44+W44</f>
        <v>8</v>
      </c>
      <c r="Y44" s="25">
        <v>95</v>
      </c>
      <c r="Z44" s="34">
        <f>IF(Y44&gt;=90,2,IF(Y44&gt;=70,1,0))</f>
        <v>2</v>
      </c>
      <c r="AA44" s="25">
        <v>84</v>
      </c>
      <c r="AB44" s="34">
        <f>IF(AA44&gt;=75,2,IF(AA44&gt;=50,1,0))</f>
        <v>2</v>
      </c>
      <c r="AC44" s="25">
        <v>15729</v>
      </c>
      <c r="AD44" s="50">
        <f>AC44/H44/13</f>
        <v>1.6240578213732575</v>
      </c>
      <c r="AE44" s="29">
        <f>IF(AD44&gt;1.36,1,0)</f>
        <v>1</v>
      </c>
      <c r="AF44" s="25">
        <v>5156</v>
      </c>
      <c r="AG44" s="51"/>
      <c r="AH44" s="27">
        <f>IF(AF44&gt;H44*3,1,0)</f>
        <v>1</v>
      </c>
      <c r="AI44" s="25" t="s">
        <v>46</v>
      </c>
      <c r="AJ44" s="34">
        <f>IF(AI44&gt;=75,1,0)</f>
        <v>1</v>
      </c>
      <c r="AK44" s="52">
        <f>Z44+AB44+AE44+AH44+AJ44</f>
        <v>7</v>
      </c>
      <c r="AL44" s="25">
        <v>1360</v>
      </c>
      <c r="AM44" s="38">
        <f>AL44/H44</f>
        <v>1.825503355704698</v>
      </c>
      <c r="AN44" s="39">
        <f>IF(AM44&gt;=3,1,0)</f>
        <v>0</v>
      </c>
      <c r="AO44" s="25">
        <v>1339</v>
      </c>
      <c r="AP44" s="40">
        <f>AO44/H44</f>
        <v>1.7973154362416108</v>
      </c>
      <c r="AQ44" s="41">
        <f>IF(AP44&gt;=3,1,0)</f>
        <v>0</v>
      </c>
      <c r="AR44" s="25">
        <v>1346</v>
      </c>
      <c r="AS44" s="53">
        <f>AR44/D44</f>
        <v>33.65</v>
      </c>
      <c r="AT44" s="34">
        <f>IF(AS44&gt;22,1,0)</f>
        <v>1</v>
      </c>
      <c r="AU44" s="43">
        <f>AN44+AQ44+AT44</f>
        <v>1</v>
      </c>
      <c r="AV44" s="130">
        <f>X44+AK44+AU44</f>
        <v>16</v>
      </c>
      <c r="AW44" s="124">
        <f>AV44/18</f>
        <v>0.88888888888888884</v>
      </c>
      <c r="AX44" s="74" t="s">
        <v>121</v>
      </c>
    </row>
    <row r="45" spans="1:57" s="54" customFormat="1" ht="15.75" x14ac:dyDescent="0.25">
      <c r="A45" s="22">
        <v>40</v>
      </c>
      <c r="B45" s="74" t="s">
        <v>122</v>
      </c>
      <c r="C45" s="24">
        <v>56</v>
      </c>
      <c r="D45" s="25">
        <v>66</v>
      </c>
      <c r="E45" s="63"/>
      <c r="F45" s="27">
        <f>IF(OR(D45&gt;(C45+40), ( D45&lt;(C45-0))),0,1)</f>
        <v>1</v>
      </c>
      <c r="G45" s="28">
        <v>1247</v>
      </c>
      <c r="H45" s="25">
        <v>1244</v>
      </c>
      <c r="I45" s="57"/>
      <c r="J45" s="27">
        <f>IF(OR(H45&gt;(G45+100),H45&lt;(G45-50)),0,1)</f>
        <v>1</v>
      </c>
      <c r="K45" s="28">
        <v>42</v>
      </c>
      <c r="L45" s="25">
        <v>42</v>
      </c>
      <c r="M45" s="49"/>
      <c r="N45" s="29">
        <f>IF(L45&lt;&gt;K45,1,1)</f>
        <v>1</v>
      </c>
      <c r="O45" s="25">
        <v>1769</v>
      </c>
      <c r="P45" s="25">
        <v>99</v>
      </c>
      <c r="Q45" s="29">
        <f>IF(P45&gt;=90,2,IF(P45&gt;=70,1,0))</f>
        <v>2</v>
      </c>
      <c r="R45" s="25">
        <v>341</v>
      </c>
      <c r="S45" s="30">
        <f>IF(R45&gt;150,1,0)</f>
        <v>1</v>
      </c>
      <c r="T45" s="58">
        <v>1622.88</v>
      </c>
      <c r="U45" s="25">
        <v>1372</v>
      </c>
      <c r="V45" s="48">
        <f>U45/T45</f>
        <v>0.84541062801932365</v>
      </c>
      <c r="W45" s="27">
        <f>IF(V45&gt;=80%,2,IF(V45&gt;=70%,1,0))</f>
        <v>2</v>
      </c>
      <c r="X45" s="49">
        <f>F45+J45+N45+Q45+S45+W45</f>
        <v>8</v>
      </c>
      <c r="Y45" s="25">
        <v>84</v>
      </c>
      <c r="Z45" s="34">
        <f>IF(Y45&gt;=90,2,IF(Y45&gt;=70,1,0))</f>
        <v>1</v>
      </c>
      <c r="AA45" s="25">
        <v>83</v>
      </c>
      <c r="AB45" s="34">
        <f>IF(AA45&gt;=75,2,IF(AA45&gt;=50,1,0))</f>
        <v>2</v>
      </c>
      <c r="AC45" s="25">
        <v>30329</v>
      </c>
      <c r="AD45" s="50">
        <f>AC45/H45/13</f>
        <v>1.8754019292604502</v>
      </c>
      <c r="AE45" s="29">
        <f>IF(AD45&gt;1.36,1,0)</f>
        <v>1</v>
      </c>
      <c r="AF45" s="25">
        <v>9428</v>
      </c>
      <c r="AG45" s="51"/>
      <c r="AH45" s="27">
        <f>IF(AF45&gt;H45*3,1,0)</f>
        <v>1</v>
      </c>
      <c r="AI45" s="25" t="s">
        <v>46</v>
      </c>
      <c r="AJ45" s="34">
        <f>IF(AI45&gt;=75,1,0)</f>
        <v>1</v>
      </c>
      <c r="AK45" s="52">
        <f>Z45+AB45+AE45+AH45+AJ45</f>
        <v>6</v>
      </c>
      <c r="AL45" s="25">
        <v>4098</v>
      </c>
      <c r="AM45" s="38">
        <f>AL45/H45</f>
        <v>3.2942122186495175</v>
      </c>
      <c r="AN45" s="39">
        <f>IF(AM45&gt;=3,1,0)</f>
        <v>1</v>
      </c>
      <c r="AO45" s="25">
        <v>2590</v>
      </c>
      <c r="AP45" s="40">
        <f>AO45/H45</f>
        <v>2.081993569131833</v>
      </c>
      <c r="AQ45" s="41">
        <f>IF(AP45&gt;=3,1,0)</f>
        <v>0</v>
      </c>
      <c r="AR45" s="25">
        <v>1720</v>
      </c>
      <c r="AS45" s="53">
        <f>AR45/D45</f>
        <v>26.060606060606062</v>
      </c>
      <c r="AT45" s="34">
        <f>IF(AS45&gt;22,1,0)</f>
        <v>1</v>
      </c>
      <c r="AU45" s="43">
        <f>AN45+AQ45+AT45</f>
        <v>2</v>
      </c>
      <c r="AV45" s="130">
        <f>X45+AK45+AU45</f>
        <v>16</v>
      </c>
      <c r="AW45" s="124">
        <f>AV45/18</f>
        <v>0.88888888888888884</v>
      </c>
      <c r="AX45" s="74" t="s">
        <v>123</v>
      </c>
      <c r="AY45" s="55"/>
      <c r="AZ45" s="55"/>
      <c r="BA45" s="55"/>
      <c r="BB45" s="55"/>
      <c r="BC45" s="55"/>
      <c r="BD45" s="55"/>
      <c r="BE45" s="55"/>
    </row>
    <row r="46" spans="1:57" s="54" customFormat="1" ht="15.75" x14ac:dyDescent="0.25">
      <c r="A46" s="46">
        <v>41</v>
      </c>
      <c r="B46" s="74" t="s">
        <v>124</v>
      </c>
      <c r="C46" s="24">
        <v>56</v>
      </c>
      <c r="D46" s="25">
        <v>63</v>
      </c>
      <c r="E46" s="67"/>
      <c r="F46" s="27">
        <f>IF(OR(D46&gt;(C46+40), ( D46&lt;(C46-0))),0,1)</f>
        <v>1</v>
      </c>
      <c r="G46" s="28">
        <v>1133</v>
      </c>
      <c r="H46" s="25">
        <v>1145</v>
      </c>
      <c r="I46" s="67"/>
      <c r="J46" s="27">
        <f>IF(OR(H46&gt;(G46+100),H46&lt;(G46-50)),0,1)</f>
        <v>1</v>
      </c>
      <c r="K46" s="28">
        <v>47</v>
      </c>
      <c r="L46" s="25">
        <v>47</v>
      </c>
      <c r="M46" s="49"/>
      <c r="N46" s="29">
        <f>IF(L46&lt;&gt;K46,1,1)</f>
        <v>1</v>
      </c>
      <c r="O46" s="25">
        <v>1537</v>
      </c>
      <c r="P46" s="25">
        <v>99</v>
      </c>
      <c r="Q46" s="29">
        <f>IF(P46&gt;=90,2,IF(P46&gt;=70,1,0))</f>
        <v>2</v>
      </c>
      <c r="R46" s="25">
        <v>311</v>
      </c>
      <c r="S46" s="30">
        <f>IF(R46&gt;150,1,0)</f>
        <v>1</v>
      </c>
      <c r="T46" s="68">
        <v>1625.12</v>
      </c>
      <c r="U46" s="25">
        <v>1440</v>
      </c>
      <c r="V46" s="48">
        <f>U46/T46</f>
        <v>0.8860884119326573</v>
      </c>
      <c r="W46" s="27">
        <f>IF(V46&gt;=80%,2,IF(V46&gt;=70%,1,0))</f>
        <v>2</v>
      </c>
      <c r="X46" s="49">
        <f>F46+J46+N46+Q46+S46+W46</f>
        <v>8</v>
      </c>
      <c r="Y46" s="25">
        <v>86</v>
      </c>
      <c r="Z46" s="34">
        <f>IF(Y46&gt;=90,2,IF(Y46&gt;=70,1,0))</f>
        <v>1</v>
      </c>
      <c r="AA46" s="25">
        <v>84</v>
      </c>
      <c r="AB46" s="34">
        <f>IF(AA46&gt;=75,2,IF(AA46&gt;=50,1,0))</f>
        <v>2</v>
      </c>
      <c r="AC46" s="25">
        <v>19826</v>
      </c>
      <c r="AD46" s="50">
        <f>AC46/H46/13</f>
        <v>1.3319449109842123</v>
      </c>
      <c r="AE46" s="29">
        <f>IF(AD46&gt;1.36,1,0)</f>
        <v>0</v>
      </c>
      <c r="AF46" s="25">
        <v>11063</v>
      </c>
      <c r="AG46" s="61"/>
      <c r="AH46" s="27">
        <f>IF(AF46&gt;H46*3,1,0)</f>
        <v>1</v>
      </c>
      <c r="AI46" s="25" t="s">
        <v>46</v>
      </c>
      <c r="AJ46" s="34">
        <f>IF(AI46&gt;=75,1,0)</f>
        <v>1</v>
      </c>
      <c r="AK46" s="52">
        <f>Z46+AB46+AE46+AH46+AJ46</f>
        <v>5</v>
      </c>
      <c r="AL46" s="25">
        <v>4993</v>
      </c>
      <c r="AM46" s="38">
        <f>AL46/H46</f>
        <v>4.3606986899563323</v>
      </c>
      <c r="AN46" s="39">
        <f>IF(AM46&gt;=3,1,0)</f>
        <v>1</v>
      </c>
      <c r="AO46" s="25">
        <v>3705</v>
      </c>
      <c r="AP46" s="40">
        <f>AO46/H46</f>
        <v>3.2358078602620086</v>
      </c>
      <c r="AQ46" s="41">
        <f>IF(AP46&gt;=3,1,0)</f>
        <v>1</v>
      </c>
      <c r="AR46" s="25">
        <v>1784</v>
      </c>
      <c r="AS46" s="53">
        <f>AR46/D46</f>
        <v>28.317460317460316</v>
      </c>
      <c r="AT46" s="34">
        <f>IF(AS46&gt;22,1,0)</f>
        <v>1</v>
      </c>
      <c r="AU46" s="43">
        <f>AN46+AQ46+AT46</f>
        <v>3</v>
      </c>
      <c r="AV46" s="130">
        <f>X46+AK46+AU46</f>
        <v>16</v>
      </c>
      <c r="AW46" s="124">
        <f>AV46/18</f>
        <v>0.88888888888888884</v>
      </c>
      <c r="AX46" s="74" t="s">
        <v>125</v>
      </c>
      <c r="AY46" s="55"/>
      <c r="AZ46" s="55"/>
      <c r="BA46" s="55"/>
      <c r="BB46" s="55"/>
      <c r="BC46" s="55"/>
      <c r="BD46" s="55"/>
      <c r="BE46" s="55"/>
    </row>
    <row r="47" spans="1:57" s="55" customFormat="1" ht="15.75" x14ac:dyDescent="0.25">
      <c r="A47" s="22">
        <v>42</v>
      </c>
      <c r="B47" s="74" t="s">
        <v>126</v>
      </c>
      <c r="C47" s="24">
        <v>34</v>
      </c>
      <c r="D47" s="25">
        <v>42</v>
      </c>
      <c r="E47" s="47"/>
      <c r="F47" s="27">
        <f>IF(OR(D47&gt;(C47+40), ( D47&lt;(C47-0))),0,1)</f>
        <v>1</v>
      </c>
      <c r="G47" s="28">
        <v>736</v>
      </c>
      <c r="H47" s="25">
        <v>731</v>
      </c>
      <c r="I47" s="47"/>
      <c r="J47" s="27">
        <f>IF(OR(H47&gt;(G47+100),H47&lt;(G47-50)),0,1)</f>
        <v>1</v>
      </c>
      <c r="K47" s="28">
        <v>26</v>
      </c>
      <c r="L47" s="25">
        <v>26</v>
      </c>
      <c r="M47" s="47"/>
      <c r="N47" s="29">
        <f>IF(L47&lt;&gt;K47,1,1)</f>
        <v>1</v>
      </c>
      <c r="O47" s="25">
        <v>1161</v>
      </c>
      <c r="P47" s="25">
        <v>100</v>
      </c>
      <c r="Q47" s="29">
        <f>IF(P47&gt;=90,2,IF(P47&gt;=70,1,0))</f>
        <v>2</v>
      </c>
      <c r="R47" s="25">
        <v>220</v>
      </c>
      <c r="S47" s="30">
        <f>IF(R47&gt;150,1,0)</f>
        <v>1</v>
      </c>
      <c r="T47" s="31">
        <v>868.02</v>
      </c>
      <c r="U47" s="25">
        <v>813</v>
      </c>
      <c r="V47" s="48">
        <f>U47/T47</f>
        <v>0.93661436372433815</v>
      </c>
      <c r="W47" s="27">
        <f>IF(V47&gt;=80%,2,IF(V47&gt;=70%,1,0))</f>
        <v>2</v>
      </c>
      <c r="X47" s="49">
        <f>F47+J47+N47+Q47+S47+W47</f>
        <v>8</v>
      </c>
      <c r="Y47" s="25">
        <v>90</v>
      </c>
      <c r="Z47" s="34">
        <f>IF(Y47&gt;=90,2,IF(Y47&gt;=70,1,0))</f>
        <v>2</v>
      </c>
      <c r="AA47" s="25">
        <v>87</v>
      </c>
      <c r="AB47" s="34">
        <f>IF(AA47&gt;=75,2,IF(AA47&gt;=50,1,0))</f>
        <v>2</v>
      </c>
      <c r="AC47" s="25">
        <v>21326</v>
      </c>
      <c r="AD47" s="50">
        <f>AC47/H47/13</f>
        <v>2.2441334315479322</v>
      </c>
      <c r="AE47" s="29">
        <f>IF(AD47&gt;1.36,1,0)</f>
        <v>1</v>
      </c>
      <c r="AF47" s="25">
        <v>7886</v>
      </c>
      <c r="AG47" s="51"/>
      <c r="AH47" s="27">
        <f>IF(AF47&gt;H47*3,1,0)</f>
        <v>1</v>
      </c>
      <c r="AI47" s="25" t="s">
        <v>46</v>
      </c>
      <c r="AJ47" s="34">
        <f>IF(AI47&gt;=75,1,0)</f>
        <v>1</v>
      </c>
      <c r="AK47" s="52">
        <f>Z47+AB47+AE47+AH47+AJ47</f>
        <v>7</v>
      </c>
      <c r="AL47" s="25">
        <v>1003</v>
      </c>
      <c r="AM47" s="38">
        <f>AL47/H47</f>
        <v>1.3720930232558139</v>
      </c>
      <c r="AN47" s="39">
        <f>IF(AM47&gt;=3,1,0)</f>
        <v>0</v>
      </c>
      <c r="AO47" s="25">
        <v>1149</v>
      </c>
      <c r="AP47" s="40">
        <f>AO47/H47</f>
        <v>1.5718194254445965</v>
      </c>
      <c r="AQ47" s="41">
        <f>IF(AP47&gt;=3,1,0)</f>
        <v>0</v>
      </c>
      <c r="AR47" s="25">
        <v>1332</v>
      </c>
      <c r="AS47" s="53">
        <f>AR47/D47</f>
        <v>31.714285714285715</v>
      </c>
      <c r="AT47" s="34">
        <f>IF(AS47&gt;22,1,0)</f>
        <v>1</v>
      </c>
      <c r="AU47" s="43">
        <f>AN47+AQ47+AT47</f>
        <v>1</v>
      </c>
      <c r="AV47" s="130">
        <f>X47+AK47+AU47</f>
        <v>16</v>
      </c>
      <c r="AW47" s="124">
        <f>AV47/18</f>
        <v>0.88888888888888884</v>
      </c>
      <c r="AX47" s="74" t="s">
        <v>127</v>
      </c>
    </row>
    <row r="48" spans="1:57" s="54" customFormat="1" ht="15.75" x14ac:dyDescent="0.25">
      <c r="A48" s="22">
        <v>43</v>
      </c>
      <c r="B48" s="74" t="s">
        <v>128</v>
      </c>
      <c r="C48" s="24">
        <v>32</v>
      </c>
      <c r="D48" s="25">
        <v>38</v>
      </c>
      <c r="E48" s="59"/>
      <c r="F48" s="27">
        <f>IF(OR(D48&gt;(C48+40), ( D48&lt;(C48-0))),0,1)</f>
        <v>1</v>
      </c>
      <c r="G48" s="28">
        <v>688</v>
      </c>
      <c r="H48" s="25">
        <v>683</v>
      </c>
      <c r="I48" s="60"/>
      <c r="J48" s="27">
        <f>IF(OR(H48&gt;(G48+100),H48&lt;(G48-50)),0,1)</f>
        <v>1</v>
      </c>
      <c r="K48" s="28">
        <v>25</v>
      </c>
      <c r="L48" s="25">
        <v>25</v>
      </c>
      <c r="M48" s="49"/>
      <c r="N48" s="29">
        <f>IF(L48&lt;&gt;K48,1,1)</f>
        <v>1</v>
      </c>
      <c r="O48" s="25">
        <v>957</v>
      </c>
      <c r="P48" s="25">
        <v>100</v>
      </c>
      <c r="Q48" s="29">
        <f>IF(P48&gt;=90,2,IF(P48&gt;=70,1,0))</f>
        <v>2</v>
      </c>
      <c r="R48" s="25">
        <v>315</v>
      </c>
      <c r="S48" s="30">
        <f>IF(R48&gt;150,1,0)</f>
        <v>1</v>
      </c>
      <c r="T48" s="31">
        <v>875.2</v>
      </c>
      <c r="U48" s="25">
        <v>747</v>
      </c>
      <c r="V48" s="48">
        <f>U48/T48</f>
        <v>0.85351919561243139</v>
      </c>
      <c r="W48" s="27">
        <f>IF(V48&gt;=80%,2,IF(V48&gt;=70%,1,0))</f>
        <v>2</v>
      </c>
      <c r="X48" s="49">
        <f>F48+J48+N48+Q48+S48+W48</f>
        <v>8</v>
      </c>
      <c r="Y48" s="25">
        <v>90</v>
      </c>
      <c r="Z48" s="34">
        <f>IF(Y48&gt;=90,2,IF(Y48&gt;=70,1,0))</f>
        <v>2</v>
      </c>
      <c r="AA48" s="25">
        <v>84</v>
      </c>
      <c r="AB48" s="34">
        <f>IF(AA48&gt;=75,2,IF(AA48&gt;=50,1,0))</f>
        <v>2</v>
      </c>
      <c r="AC48" s="25">
        <v>19517</v>
      </c>
      <c r="AD48" s="50">
        <f>AC48/H48/13</f>
        <v>2.1981078950332242</v>
      </c>
      <c r="AE48" s="29">
        <f>IF(AD48&gt;1.36,1,0)</f>
        <v>1</v>
      </c>
      <c r="AF48" s="25">
        <v>5896</v>
      </c>
      <c r="AG48" s="61"/>
      <c r="AH48" s="27">
        <f>IF(AF48&gt;H48*3,1,0)</f>
        <v>1</v>
      </c>
      <c r="AI48" s="25" t="s">
        <v>46</v>
      </c>
      <c r="AJ48" s="34">
        <f>IF(AI48&gt;=75,1,0)</f>
        <v>1</v>
      </c>
      <c r="AK48" s="52">
        <f>Z48+AB48+AE48+AH48+AJ48</f>
        <v>7</v>
      </c>
      <c r="AL48" s="25">
        <v>1114</v>
      </c>
      <c r="AM48" s="38">
        <f>AL48/H48</f>
        <v>1.6310395314787702</v>
      </c>
      <c r="AN48" s="39">
        <f>IF(AM48&gt;=3,1,0)</f>
        <v>0</v>
      </c>
      <c r="AO48" s="25">
        <v>539</v>
      </c>
      <c r="AP48" s="40">
        <f>AO48/H48</f>
        <v>0.78916544655929721</v>
      </c>
      <c r="AQ48" s="41">
        <f>IF(AP48&gt;=3,1,0)</f>
        <v>0</v>
      </c>
      <c r="AR48" s="25">
        <v>954</v>
      </c>
      <c r="AS48" s="53">
        <f>AR48/D48</f>
        <v>25.105263157894736</v>
      </c>
      <c r="AT48" s="34">
        <f>IF(AS48&gt;22,1,0)</f>
        <v>1</v>
      </c>
      <c r="AU48" s="43">
        <f>AN48+AQ48+AT48</f>
        <v>1</v>
      </c>
      <c r="AV48" s="130">
        <f>X48+AK48+AU48</f>
        <v>16</v>
      </c>
      <c r="AW48" s="124">
        <f>AV48/18</f>
        <v>0.88888888888888884</v>
      </c>
      <c r="AX48" s="74" t="s">
        <v>129</v>
      </c>
      <c r="AY48" s="55"/>
      <c r="AZ48" s="55"/>
      <c r="BA48" s="55"/>
      <c r="BB48" s="55"/>
      <c r="BC48" s="55"/>
      <c r="BD48" s="55"/>
      <c r="BE48" s="55"/>
    </row>
    <row r="49" spans="1:57" s="54" customFormat="1" ht="15.75" x14ac:dyDescent="0.25">
      <c r="A49" s="46">
        <v>44</v>
      </c>
      <c r="B49" s="74" t="s">
        <v>130</v>
      </c>
      <c r="C49" s="24">
        <v>68</v>
      </c>
      <c r="D49" s="25">
        <v>82</v>
      </c>
      <c r="E49" s="64"/>
      <c r="F49" s="27">
        <f>IF(OR(D49&gt;(C49+40), ( D49&lt;(C49-0))),0,1)</f>
        <v>1</v>
      </c>
      <c r="G49" s="28">
        <v>1737</v>
      </c>
      <c r="H49" s="25">
        <v>1808</v>
      </c>
      <c r="I49" s="64"/>
      <c r="J49" s="27">
        <f>IF(OR(H49&gt;(G49+100),H49&lt;(G49-50)),0,1)</f>
        <v>1</v>
      </c>
      <c r="K49" s="28">
        <v>58</v>
      </c>
      <c r="L49" s="25">
        <v>58</v>
      </c>
      <c r="M49" s="64"/>
      <c r="N49" s="29">
        <f>IF(L49&lt;&gt;K49,1,1)</f>
        <v>1</v>
      </c>
      <c r="O49" s="25">
        <v>1726</v>
      </c>
      <c r="P49" s="25">
        <v>96</v>
      </c>
      <c r="Q49" s="29">
        <f>IF(P49&gt;=90,2,IF(P49&gt;=70,1,0))</f>
        <v>2</v>
      </c>
      <c r="R49" s="25">
        <v>204</v>
      </c>
      <c r="S49" s="30">
        <f>IF(R49&gt;150,1,0)</f>
        <v>1</v>
      </c>
      <c r="T49" s="58">
        <v>1600.72</v>
      </c>
      <c r="U49" s="25">
        <v>1727</v>
      </c>
      <c r="V49" s="48">
        <f>U49/T49</f>
        <v>1.0788894997251237</v>
      </c>
      <c r="W49" s="27">
        <f>IF(V49&gt;=80%,2,IF(V49&gt;=70%,1,0))</f>
        <v>2</v>
      </c>
      <c r="X49" s="49">
        <f>F49+J49+N49+Q49+S49+W49</f>
        <v>8</v>
      </c>
      <c r="Y49" s="25">
        <v>91</v>
      </c>
      <c r="Z49" s="34">
        <f>IF(Y49&gt;=90,2,IF(Y49&gt;=70,1,0))</f>
        <v>2</v>
      </c>
      <c r="AA49" s="25">
        <v>83</v>
      </c>
      <c r="AB49" s="34">
        <f>IF(AA49&gt;=75,2,IF(AA49&gt;=50,1,0))</f>
        <v>2</v>
      </c>
      <c r="AC49" s="25">
        <v>35808</v>
      </c>
      <c r="AD49" s="50">
        <f>AC49/H49/13</f>
        <v>1.5234853641933286</v>
      </c>
      <c r="AE49" s="29">
        <f>IF(AD49&gt;1.36,1,0)</f>
        <v>1</v>
      </c>
      <c r="AF49" s="25">
        <v>15054</v>
      </c>
      <c r="AG49" s="51"/>
      <c r="AH49" s="27">
        <f>IF(AF49&gt;H49*3,1,0)</f>
        <v>1</v>
      </c>
      <c r="AI49" s="25" t="s">
        <v>46</v>
      </c>
      <c r="AJ49" s="34">
        <f>IF(AI49&gt;=75,1,0)</f>
        <v>1</v>
      </c>
      <c r="AK49" s="52">
        <f>Z49+AB49+AE49+AH49+AJ49</f>
        <v>7</v>
      </c>
      <c r="AL49" s="25">
        <v>2174</v>
      </c>
      <c r="AM49" s="38">
        <f>AL49/H49</f>
        <v>1.2024336283185841</v>
      </c>
      <c r="AN49" s="39">
        <f>IF(AM49&gt;=3,1,0)</f>
        <v>0</v>
      </c>
      <c r="AO49" s="25">
        <v>2524</v>
      </c>
      <c r="AP49" s="40">
        <f>AO49/H49</f>
        <v>1.3960176991150441</v>
      </c>
      <c r="AQ49" s="41">
        <f>IF(AP49&gt;=3,1,0)</f>
        <v>0</v>
      </c>
      <c r="AR49" s="25">
        <v>1786</v>
      </c>
      <c r="AS49" s="53">
        <f>AR49/D49</f>
        <v>21.780487804878049</v>
      </c>
      <c r="AT49" s="34">
        <v>1</v>
      </c>
      <c r="AU49" s="43">
        <f>AN49+AQ49+AT49</f>
        <v>1</v>
      </c>
      <c r="AV49" s="130">
        <f>X49+AK49+AU49</f>
        <v>16</v>
      </c>
      <c r="AW49" s="124">
        <f>AV49/18</f>
        <v>0.88888888888888884</v>
      </c>
      <c r="AX49" s="74" t="s">
        <v>131</v>
      </c>
      <c r="AY49" s="55"/>
      <c r="AZ49" s="55"/>
      <c r="BA49" s="55"/>
      <c r="BB49" s="55"/>
      <c r="BC49" s="55"/>
      <c r="BD49" s="55"/>
      <c r="BE49" s="55"/>
    </row>
    <row r="50" spans="1:57" s="54" customFormat="1" ht="15.75" x14ac:dyDescent="0.25">
      <c r="A50" s="22">
        <v>45</v>
      </c>
      <c r="B50" s="74" t="s">
        <v>132</v>
      </c>
      <c r="C50" s="24">
        <v>121</v>
      </c>
      <c r="D50" s="25">
        <v>146</v>
      </c>
      <c r="E50" s="63"/>
      <c r="F50" s="27">
        <f>IF(OR(D50&gt;(C50+40), ( D50&lt;(C50-0))),0,1)</f>
        <v>1</v>
      </c>
      <c r="G50" s="28">
        <v>3485</v>
      </c>
      <c r="H50" s="25">
        <v>3465</v>
      </c>
      <c r="I50" s="57"/>
      <c r="J50" s="27">
        <f>IF(OR(H50&gt;(G50+100),H50&lt;(G50-50)),0,1)</f>
        <v>1</v>
      </c>
      <c r="K50" s="28">
        <v>104</v>
      </c>
      <c r="L50" s="25">
        <v>104</v>
      </c>
      <c r="M50" s="49"/>
      <c r="N50" s="29">
        <f>IF(L50&lt;&gt;K50,1,1)</f>
        <v>1</v>
      </c>
      <c r="O50" s="25">
        <v>5425</v>
      </c>
      <c r="P50" s="25">
        <v>99</v>
      </c>
      <c r="Q50" s="29">
        <f>IF(P50&gt;=90,2,IF(P50&gt;=70,1,0))</f>
        <v>2</v>
      </c>
      <c r="R50" s="25">
        <v>1498</v>
      </c>
      <c r="S50" s="30">
        <f>IF(R50&gt;150,1,0)</f>
        <v>1</v>
      </c>
      <c r="T50" s="58">
        <v>2911.2599999999998</v>
      </c>
      <c r="U50" s="25">
        <v>3052</v>
      </c>
      <c r="V50" s="48">
        <f>U50/T50</f>
        <v>1.0483433290053106</v>
      </c>
      <c r="W50" s="27">
        <f>IF(V50&gt;=80%,2,IF(V50&gt;=70%,1,0))</f>
        <v>2</v>
      </c>
      <c r="X50" s="49">
        <f>F50+J50+N50+Q50+S50+W50</f>
        <v>8</v>
      </c>
      <c r="Y50" s="25">
        <v>89</v>
      </c>
      <c r="Z50" s="34">
        <f>IF(Y50&gt;=90,2,IF(Y50&gt;=70,1,0))</f>
        <v>1</v>
      </c>
      <c r="AA50" s="25">
        <v>77</v>
      </c>
      <c r="AB50" s="34">
        <f>IF(AA50&gt;=75,2,IF(AA50&gt;=50,1,0))</f>
        <v>2</v>
      </c>
      <c r="AC50" s="25">
        <v>69772</v>
      </c>
      <c r="AD50" s="50">
        <f>AC50/H50/13</f>
        <v>1.5489399489399491</v>
      </c>
      <c r="AE50" s="29">
        <f>IF(AD50&gt;1.36,1,0)</f>
        <v>1</v>
      </c>
      <c r="AF50" s="25">
        <v>25861</v>
      </c>
      <c r="AG50" s="51"/>
      <c r="AH50" s="27">
        <f>IF(AF50&gt;H50*3,1,0)</f>
        <v>1</v>
      </c>
      <c r="AI50" s="25" t="s">
        <v>46</v>
      </c>
      <c r="AJ50" s="34">
        <f>IF(AI50&gt;=75,1,0)</f>
        <v>1</v>
      </c>
      <c r="AK50" s="52">
        <f>Z50+AB50+AE50+AH50+AJ50</f>
        <v>6</v>
      </c>
      <c r="AL50" s="25">
        <v>19527</v>
      </c>
      <c r="AM50" s="38">
        <f>AL50/H50</f>
        <v>5.6354978354978353</v>
      </c>
      <c r="AN50" s="39">
        <f>IF(AM50&gt;=3,1,0)</f>
        <v>1</v>
      </c>
      <c r="AO50" s="25">
        <v>6817</v>
      </c>
      <c r="AP50" s="40">
        <f>AO50/H50</f>
        <v>1.9673881673881675</v>
      </c>
      <c r="AQ50" s="41">
        <f>IF(AP50&gt;=3,1,0)</f>
        <v>0</v>
      </c>
      <c r="AR50" s="25">
        <v>4677</v>
      </c>
      <c r="AS50" s="53">
        <f>AR50/D50</f>
        <v>32.034246575342465</v>
      </c>
      <c r="AT50" s="34">
        <f>IF(AS50&gt;22,1,0)</f>
        <v>1</v>
      </c>
      <c r="AU50" s="43">
        <f>AN50+AQ50+AT50</f>
        <v>2</v>
      </c>
      <c r="AV50" s="130">
        <f>X50+AK50+AU50</f>
        <v>16</v>
      </c>
      <c r="AW50" s="124">
        <f>AV50/18</f>
        <v>0.88888888888888884</v>
      </c>
      <c r="AX50" s="74" t="s">
        <v>133</v>
      </c>
      <c r="AY50" s="75"/>
      <c r="AZ50" s="75"/>
      <c r="BA50" s="75"/>
      <c r="BB50" s="75"/>
      <c r="BC50" s="75"/>
      <c r="BD50" s="75"/>
      <c r="BE50" s="75"/>
    </row>
    <row r="51" spans="1:57" s="54" customFormat="1" ht="15.75" x14ac:dyDescent="0.25">
      <c r="A51" s="22">
        <v>46</v>
      </c>
      <c r="B51" s="74" t="s">
        <v>134</v>
      </c>
      <c r="C51" s="24">
        <v>71</v>
      </c>
      <c r="D51" s="25">
        <v>83</v>
      </c>
      <c r="E51" s="59"/>
      <c r="F51" s="27">
        <f>IF(OR(D51&gt;(C51+40), ( D51&lt;(C51-0))),0,1)</f>
        <v>1</v>
      </c>
      <c r="G51" s="28">
        <v>1564</v>
      </c>
      <c r="H51" s="25">
        <v>1567</v>
      </c>
      <c r="I51" s="60"/>
      <c r="J51" s="27">
        <f>IF(OR(H51&gt;(G51+100),H51&lt;(G51-50)),0,1)</f>
        <v>1</v>
      </c>
      <c r="K51" s="28">
        <v>54</v>
      </c>
      <c r="L51" s="25">
        <v>54</v>
      </c>
      <c r="M51" s="49"/>
      <c r="N51" s="29">
        <f>IF(L51&lt;&gt;K51,1,1)</f>
        <v>1</v>
      </c>
      <c r="O51" s="25">
        <v>1739</v>
      </c>
      <c r="P51" s="25">
        <v>100</v>
      </c>
      <c r="Q51" s="29">
        <f>IF(P51&gt;=90,2,IF(P51&gt;=70,1,0))</f>
        <v>2</v>
      </c>
      <c r="R51" s="25">
        <v>255</v>
      </c>
      <c r="S51" s="30">
        <f>IF(R51&gt;150,1,0)</f>
        <v>1</v>
      </c>
      <c r="T51" s="31">
        <v>1627.3200000000002</v>
      </c>
      <c r="U51" s="25">
        <v>1726</v>
      </c>
      <c r="V51" s="48">
        <f>U51/T51</f>
        <v>1.0606395791854091</v>
      </c>
      <c r="W51" s="27">
        <f>IF(V51&gt;=80%,2,IF(V51&gt;=70%,1,0))</f>
        <v>2</v>
      </c>
      <c r="X51" s="49">
        <f>F51+J51+N51+Q51+S51+W51</f>
        <v>8</v>
      </c>
      <c r="Y51" s="25">
        <v>96</v>
      </c>
      <c r="Z51" s="34">
        <f>IF(Y51&gt;=90,2,IF(Y51&gt;=70,1,0))</f>
        <v>2</v>
      </c>
      <c r="AA51" s="25">
        <v>86</v>
      </c>
      <c r="AB51" s="34">
        <f>IF(AA51&gt;=75,2,IF(AA51&gt;=50,1,0))</f>
        <v>2</v>
      </c>
      <c r="AC51" s="25">
        <v>38052</v>
      </c>
      <c r="AD51" s="50">
        <f>AC51/H51/13</f>
        <v>1.8679495361052476</v>
      </c>
      <c r="AE51" s="29">
        <f>IF(AD51&gt;1.36,1,0)</f>
        <v>1</v>
      </c>
      <c r="AF51" s="25">
        <v>15966</v>
      </c>
      <c r="AG51" s="61"/>
      <c r="AH51" s="27">
        <f>IF(AF51&gt;H51*3,1,0)</f>
        <v>1</v>
      </c>
      <c r="AI51" s="25" t="s">
        <v>46</v>
      </c>
      <c r="AJ51" s="34">
        <f>IF(AI51&gt;=75,1,0)</f>
        <v>1</v>
      </c>
      <c r="AK51" s="52">
        <f>Z51+AB51+AE51+AH51+AJ51</f>
        <v>7</v>
      </c>
      <c r="AL51" s="25">
        <v>3051</v>
      </c>
      <c r="AM51" s="38">
        <f>AL51/H51</f>
        <v>1.9470325462667517</v>
      </c>
      <c r="AN51" s="39">
        <f>IF(AM51&gt;=3,1,0)</f>
        <v>0</v>
      </c>
      <c r="AO51" s="25">
        <v>666</v>
      </c>
      <c r="AP51" s="40">
        <f>AO51/H51</f>
        <v>0.42501595405232928</v>
      </c>
      <c r="AQ51" s="41">
        <f>IF(AP51&gt;=3,1,0)</f>
        <v>0</v>
      </c>
      <c r="AR51" s="25">
        <v>1976</v>
      </c>
      <c r="AS51" s="53">
        <f>AR51/D51</f>
        <v>23.807228915662652</v>
      </c>
      <c r="AT51" s="34">
        <f>IF(AS51&gt;22,1,0)</f>
        <v>1</v>
      </c>
      <c r="AU51" s="43">
        <f>AN51+AQ51+AT51</f>
        <v>1</v>
      </c>
      <c r="AV51" s="130">
        <f>X51+AK51+AU51</f>
        <v>16</v>
      </c>
      <c r="AW51" s="124">
        <f>AV51/18</f>
        <v>0.88888888888888884</v>
      </c>
      <c r="AX51" s="74" t="s">
        <v>135</v>
      </c>
      <c r="AY51" s="55"/>
      <c r="AZ51" s="55"/>
      <c r="BA51" s="55"/>
      <c r="BB51" s="55"/>
      <c r="BC51" s="55"/>
      <c r="BD51" s="55"/>
      <c r="BE51" s="55"/>
    </row>
    <row r="52" spans="1:57" s="54" customFormat="1" ht="17.25" x14ac:dyDescent="0.3">
      <c r="A52" s="46">
        <v>47</v>
      </c>
      <c r="B52" s="74" t="s">
        <v>136</v>
      </c>
      <c r="C52" s="24">
        <v>53</v>
      </c>
      <c r="D52" s="25">
        <v>72</v>
      </c>
      <c r="E52" s="76"/>
      <c r="F52" s="27">
        <f>IF(OR(D52&gt;(C52+40), ( D52&lt;(C52-0))),0,1)</f>
        <v>1</v>
      </c>
      <c r="G52" s="28">
        <v>1160</v>
      </c>
      <c r="H52" s="25">
        <v>1176</v>
      </c>
      <c r="I52" s="76"/>
      <c r="J52" s="27">
        <f>IF(OR(H52&gt;(G52+100),H52&lt;(G52-50)),0,1)</f>
        <v>1</v>
      </c>
      <c r="K52" s="28">
        <v>44</v>
      </c>
      <c r="L52" s="25">
        <v>44</v>
      </c>
      <c r="M52" s="76"/>
      <c r="N52" s="29">
        <f>IF(L52&lt;&gt;K52,1,1)</f>
        <v>1</v>
      </c>
      <c r="O52" s="25">
        <v>1268</v>
      </c>
      <c r="P52" s="25">
        <v>93</v>
      </c>
      <c r="Q52" s="29">
        <f>IF(P52&gt;=90,2,IF(P52&gt;=70,1,0))</f>
        <v>2</v>
      </c>
      <c r="R52" s="25">
        <v>348</v>
      </c>
      <c r="S52" s="30">
        <f>IF(R52&gt;150,1,0)</f>
        <v>1</v>
      </c>
      <c r="T52" s="70">
        <v>1451.67</v>
      </c>
      <c r="U52" s="25">
        <v>1247</v>
      </c>
      <c r="V52" s="48">
        <f>U52/T52</f>
        <v>0.85901065669194787</v>
      </c>
      <c r="W52" s="27">
        <f>IF(V52&gt;=80%,2,IF(V52&gt;=70%,1,0))</f>
        <v>2</v>
      </c>
      <c r="X52" s="49">
        <f>F52+J52+N52+Q52+S52+W52</f>
        <v>8</v>
      </c>
      <c r="Y52" s="25">
        <v>95</v>
      </c>
      <c r="Z52" s="34">
        <f>IF(Y52&gt;=90,2,IF(Y52&gt;=70,1,0))</f>
        <v>2</v>
      </c>
      <c r="AA52" s="25">
        <v>88</v>
      </c>
      <c r="AB52" s="34">
        <f>IF(AA52&gt;=75,2,IF(AA52&gt;=50,1,0))</f>
        <v>2</v>
      </c>
      <c r="AC52" s="25">
        <v>33401</v>
      </c>
      <c r="AD52" s="50">
        <f>AC52/H52/13</f>
        <v>2.1847854526425956</v>
      </c>
      <c r="AE52" s="29">
        <f>IF(AD52&gt;1.36,1,0)</f>
        <v>1</v>
      </c>
      <c r="AF52" s="25">
        <v>8754</v>
      </c>
      <c r="AG52" s="61"/>
      <c r="AH52" s="27">
        <f>IF(AF52&gt;H52*3,1,0)</f>
        <v>1</v>
      </c>
      <c r="AI52" s="25" t="s">
        <v>46</v>
      </c>
      <c r="AJ52" s="34">
        <f>IF(AI52&gt;=75,1,0)</f>
        <v>1</v>
      </c>
      <c r="AK52" s="52">
        <f>Z52+AB52+AE52+AH52+AJ52</f>
        <v>7</v>
      </c>
      <c r="AL52" s="25">
        <v>2949</v>
      </c>
      <c r="AM52" s="38">
        <f>AL52/H52</f>
        <v>2.5076530612244898</v>
      </c>
      <c r="AN52" s="39">
        <v>1</v>
      </c>
      <c r="AO52" s="25">
        <v>1096</v>
      </c>
      <c r="AP52" s="40">
        <f>AO52/H52</f>
        <v>0.93197278911564629</v>
      </c>
      <c r="AQ52" s="41">
        <f>IF(AP52&gt;=3,1,0)</f>
        <v>0</v>
      </c>
      <c r="AR52" s="25">
        <v>1390</v>
      </c>
      <c r="AS52" s="53">
        <f>AR52/D52</f>
        <v>19.305555555555557</v>
      </c>
      <c r="AT52" s="34">
        <f>IF(AS52&gt;22,1,0)</f>
        <v>0</v>
      </c>
      <c r="AU52" s="43">
        <f>AN52+AQ52+AT52</f>
        <v>1</v>
      </c>
      <c r="AV52" s="130">
        <f>X52+AK52+AU52</f>
        <v>16</v>
      </c>
      <c r="AW52" s="124">
        <f>AV52/18</f>
        <v>0.88888888888888884</v>
      </c>
      <c r="AX52" s="74" t="s">
        <v>137</v>
      </c>
      <c r="AY52" s="55"/>
      <c r="AZ52" s="55"/>
      <c r="BA52" s="55"/>
      <c r="BB52" s="55"/>
      <c r="BC52" s="55"/>
      <c r="BD52" s="55"/>
      <c r="BE52" s="55"/>
    </row>
    <row r="53" spans="1:57" s="54" customFormat="1" ht="15.75" x14ac:dyDescent="0.25">
      <c r="A53" s="22">
        <v>48</v>
      </c>
      <c r="B53" s="74" t="s">
        <v>138</v>
      </c>
      <c r="C53" s="24">
        <v>76</v>
      </c>
      <c r="D53" s="25">
        <v>82</v>
      </c>
      <c r="E53" s="63"/>
      <c r="F53" s="27">
        <f>IF(OR(D53&gt;(C53+40), ( D53&lt;(C53-0))),0,1)</f>
        <v>1</v>
      </c>
      <c r="G53" s="28">
        <v>1764</v>
      </c>
      <c r="H53" s="25">
        <v>1771</v>
      </c>
      <c r="I53" s="57"/>
      <c r="J53" s="27">
        <f>IF(OR(H53&gt;(G53+100),H53&lt;(G53-50)),0,1)</f>
        <v>1</v>
      </c>
      <c r="K53" s="28">
        <v>59</v>
      </c>
      <c r="L53" s="25">
        <v>59</v>
      </c>
      <c r="M53" s="49"/>
      <c r="N53" s="29">
        <f>IF(L53&lt;&gt;K53,1,1)</f>
        <v>1</v>
      </c>
      <c r="O53" s="25">
        <v>2821</v>
      </c>
      <c r="P53" s="25">
        <v>99</v>
      </c>
      <c r="Q53" s="29">
        <f>IF(P53&gt;=90,2,IF(P53&gt;=70,1,0))</f>
        <v>2</v>
      </c>
      <c r="R53" s="25">
        <v>227</v>
      </c>
      <c r="S53" s="30">
        <f>IF(R53&gt;150,1,0)</f>
        <v>1</v>
      </c>
      <c r="T53" s="31">
        <v>2084.6799999999998</v>
      </c>
      <c r="U53" s="25">
        <v>1779</v>
      </c>
      <c r="V53" s="48">
        <f>U53/T53</f>
        <v>0.85336838267743742</v>
      </c>
      <c r="W53" s="27">
        <f>IF(V53&gt;=80%,2,IF(V53&gt;=70%,1,0))</f>
        <v>2</v>
      </c>
      <c r="X53" s="49">
        <f>F53+J53+N53+Q53+S53+W53</f>
        <v>8</v>
      </c>
      <c r="Y53" s="25">
        <v>81</v>
      </c>
      <c r="Z53" s="34">
        <f>IF(Y53&gt;=90,2,IF(Y53&gt;=70,1,0))</f>
        <v>1</v>
      </c>
      <c r="AA53" s="25">
        <v>76</v>
      </c>
      <c r="AB53" s="34">
        <f>IF(AA53&gt;=75,2,IF(AA53&gt;=50,1,0))</f>
        <v>2</v>
      </c>
      <c r="AC53" s="25">
        <v>35581</v>
      </c>
      <c r="AD53" s="50">
        <f>AC53/H53/13</f>
        <v>1.5454545454545454</v>
      </c>
      <c r="AE53" s="29">
        <f>IF(AD53&gt;1.36,1,0)</f>
        <v>1</v>
      </c>
      <c r="AF53" s="25">
        <v>13191</v>
      </c>
      <c r="AG53" s="51"/>
      <c r="AH53" s="27">
        <f>IF(AF53&gt;H53*3,1,0)</f>
        <v>1</v>
      </c>
      <c r="AI53" s="25" t="s">
        <v>46</v>
      </c>
      <c r="AJ53" s="34">
        <f>IF(AI53&gt;=75,1,0)</f>
        <v>1</v>
      </c>
      <c r="AK53" s="52">
        <f>Z53+AB53+AE53+AH53+AJ53</f>
        <v>6</v>
      </c>
      <c r="AL53" s="25">
        <v>4055</v>
      </c>
      <c r="AM53" s="38">
        <f>AL53/H53</f>
        <v>2.289666854884246</v>
      </c>
      <c r="AN53" s="39">
        <f>IF(AM53&gt;=3,1,0)</f>
        <v>0</v>
      </c>
      <c r="AO53" s="25">
        <v>4852</v>
      </c>
      <c r="AP53" s="40">
        <f>AO53/H53</f>
        <v>2.7396950875211745</v>
      </c>
      <c r="AQ53" s="41">
        <v>1</v>
      </c>
      <c r="AR53" s="25">
        <v>2997</v>
      </c>
      <c r="AS53" s="53">
        <f>AR53/D53</f>
        <v>36.548780487804876</v>
      </c>
      <c r="AT53" s="34">
        <f>IF(AS53&gt;22,1,0)</f>
        <v>1</v>
      </c>
      <c r="AU53" s="43">
        <f>AN53+AQ53+AT53</f>
        <v>2</v>
      </c>
      <c r="AV53" s="130">
        <f>X53+AK53+AU53</f>
        <v>16</v>
      </c>
      <c r="AW53" s="124">
        <f>AV53/18</f>
        <v>0.88888888888888884</v>
      </c>
      <c r="AX53" s="74" t="s">
        <v>139</v>
      </c>
      <c r="AY53" s="55"/>
      <c r="AZ53" s="55"/>
      <c r="BA53" s="55"/>
      <c r="BB53" s="55"/>
      <c r="BC53" s="55"/>
      <c r="BD53" s="55"/>
      <c r="BE53" s="55"/>
    </row>
    <row r="54" spans="1:57" s="54" customFormat="1" ht="15.75" x14ac:dyDescent="0.25">
      <c r="A54" s="22">
        <v>49</v>
      </c>
      <c r="B54" s="74" t="s">
        <v>140</v>
      </c>
      <c r="C54" s="24">
        <v>128</v>
      </c>
      <c r="D54" s="25">
        <v>149</v>
      </c>
      <c r="E54" s="73"/>
      <c r="F54" s="27">
        <f>IF(OR(D54&gt;(C54+40), ( D54&lt;(C54-0))),0,1)</f>
        <v>1</v>
      </c>
      <c r="G54" s="28">
        <v>3515</v>
      </c>
      <c r="H54" s="25">
        <v>3549</v>
      </c>
      <c r="I54" s="73"/>
      <c r="J54" s="27">
        <f>IF(OR(H54&gt;(G54+100),H54&lt;(G54-50)),0,1)</f>
        <v>1</v>
      </c>
      <c r="K54" s="28">
        <v>100</v>
      </c>
      <c r="L54" s="25">
        <v>100</v>
      </c>
      <c r="M54" s="73"/>
      <c r="N54" s="29">
        <f>IF(L54&lt;&gt;K54,1,1)</f>
        <v>1</v>
      </c>
      <c r="O54" s="25">
        <v>5391</v>
      </c>
      <c r="P54" s="25">
        <v>96</v>
      </c>
      <c r="Q54" s="29">
        <f>IF(P54&gt;=90,2,IF(P54&gt;=70,1,0))</f>
        <v>2</v>
      </c>
      <c r="R54" s="25">
        <v>398</v>
      </c>
      <c r="S54" s="30">
        <f>IF(R54&gt;150,1,0)</f>
        <v>1</v>
      </c>
      <c r="T54" s="77">
        <v>3051.52</v>
      </c>
      <c r="U54" s="25">
        <v>3089</v>
      </c>
      <c r="V54" s="48">
        <f>U54/T54</f>
        <v>1.0122824035234899</v>
      </c>
      <c r="W54" s="27">
        <f>IF(V54&gt;=80%,2,IF(V54&gt;=70%,1,0))</f>
        <v>2</v>
      </c>
      <c r="X54" s="49">
        <f>F54+J54+N54+Q54+S54+W54</f>
        <v>8</v>
      </c>
      <c r="Y54" s="25">
        <v>88</v>
      </c>
      <c r="Z54" s="34">
        <f>IF(Y54&gt;=90,2,IF(Y54&gt;=70,1,0))</f>
        <v>1</v>
      </c>
      <c r="AA54" s="25">
        <v>86</v>
      </c>
      <c r="AB54" s="34">
        <f>IF(AA54&gt;=75,2,IF(AA54&gt;=50,1,0))</f>
        <v>2</v>
      </c>
      <c r="AC54" s="25">
        <v>75280</v>
      </c>
      <c r="AD54" s="50">
        <f>AC54/H54/13</f>
        <v>1.6316622233781997</v>
      </c>
      <c r="AE54" s="29">
        <f>IF(AD54&gt;1.36,1,0)</f>
        <v>1</v>
      </c>
      <c r="AF54" s="25">
        <v>31885</v>
      </c>
      <c r="AG54" s="73"/>
      <c r="AH54" s="27">
        <f>IF(AF54&gt;H54*3,1,0)</f>
        <v>1</v>
      </c>
      <c r="AI54" s="25" t="s">
        <v>46</v>
      </c>
      <c r="AJ54" s="34">
        <f>IF(AI54&gt;=75,1,0)</f>
        <v>1</v>
      </c>
      <c r="AK54" s="52">
        <f>Z54+AB54+AE54+AH54+AJ54</f>
        <v>6</v>
      </c>
      <c r="AL54" s="25">
        <v>9870</v>
      </c>
      <c r="AM54" s="38">
        <f>AL54/H54</f>
        <v>2.7810650887573964</v>
      </c>
      <c r="AN54" s="39">
        <v>1</v>
      </c>
      <c r="AO54" s="25">
        <v>3629</v>
      </c>
      <c r="AP54" s="40">
        <f>AO54/H54</f>
        <v>1.0225415610030995</v>
      </c>
      <c r="AQ54" s="41">
        <f>IF(AP54&gt;=3,1,0)</f>
        <v>0</v>
      </c>
      <c r="AR54" s="25">
        <v>4239</v>
      </c>
      <c r="AS54" s="53">
        <f>AR54/D54</f>
        <v>28.449664429530202</v>
      </c>
      <c r="AT54" s="34">
        <f>IF(AS54&gt;22,1,0)</f>
        <v>1</v>
      </c>
      <c r="AU54" s="43">
        <f>AN54+AQ54+AT54</f>
        <v>2</v>
      </c>
      <c r="AV54" s="130">
        <f>X54+AK54+AU54</f>
        <v>16</v>
      </c>
      <c r="AW54" s="124">
        <f>AV54/18</f>
        <v>0.88888888888888884</v>
      </c>
      <c r="AX54" s="74" t="s">
        <v>141</v>
      </c>
      <c r="AY54" s="55"/>
      <c r="AZ54" s="55"/>
      <c r="BA54" s="55"/>
      <c r="BB54" s="55"/>
      <c r="BC54" s="55"/>
      <c r="BD54" s="55"/>
      <c r="BE54" s="55"/>
    </row>
    <row r="55" spans="1:57" s="55" customFormat="1" ht="15.75" x14ac:dyDescent="0.25">
      <c r="A55" s="46">
        <v>50</v>
      </c>
      <c r="B55" s="74" t="s">
        <v>142</v>
      </c>
      <c r="C55" s="24">
        <v>84</v>
      </c>
      <c r="D55" s="25">
        <v>95</v>
      </c>
      <c r="E55" s="59"/>
      <c r="F55" s="27">
        <f>IF(OR(D55&gt;(C55+40), ( D55&lt;(C55-0))),0,1)</f>
        <v>1</v>
      </c>
      <c r="G55" s="28">
        <v>2111</v>
      </c>
      <c r="H55" s="25">
        <v>2109</v>
      </c>
      <c r="I55" s="60"/>
      <c r="J55" s="27">
        <f>IF(OR(H55&gt;(G55+100),H55&lt;(G55-50)),0,1)</f>
        <v>1</v>
      </c>
      <c r="K55" s="28">
        <v>64</v>
      </c>
      <c r="L55" s="25">
        <v>64</v>
      </c>
      <c r="M55" s="49"/>
      <c r="N55" s="29">
        <f>IF(L55&lt;&gt;K55,1,1)</f>
        <v>1</v>
      </c>
      <c r="O55" s="25">
        <v>4108</v>
      </c>
      <c r="P55" s="25">
        <v>99</v>
      </c>
      <c r="Q55" s="29">
        <f>IF(P55&gt;=90,2,IF(P55&gt;=70,1,0))</f>
        <v>2</v>
      </c>
      <c r="R55" s="25">
        <v>311</v>
      </c>
      <c r="S55" s="30">
        <f>IF(R55&gt;150,1,0)</f>
        <v>1</v>
      </c>
      <c r="T55" s="31">
        <v>2021.88</v>
      </c>
      <c r="U55" s="25">
        <v>1632</v>
      </c>
      <c r="V55" s="48">
        <f>U55/T55</f>
        <v>0.80716956495934478</v>
      </c>
      <c r="W55" s="27">
        <f>IF(V55&gt;=80%,2,IF(V55&gt;=70%,1,0))</f>
        <v>2</v>
      </c>
      <c r="X55" s="49">
        <f>F55+J55+N55+Q55+S55+W55</f>
        <v>8</v>
      </c>
      <c r="Y55" s="25">
        <v>86</v>
      </c>
      <c r="Z55" s="34">
        <f>IF(Y55&gt;=90,2,IF(Y55&gt;=70,1,0))</f>
        <v>1</v>
      </c>
      <c r="AA55" s="25">
        <v>82</v>
      </c>
      <c r="AB55" s="34">
        <f>IF(AA55&gt;=75,2,IF(AA55&gt;=50,1,0))</f>
        <v>2</v>
      </c>
      <c r="AC55" s="25">
        <v>44356</v>
      </c>
      <c r="AD55" s="50">
        <f>AC55/H55/13</f>
        <v>1.6178283546704599</v>
      </c>
      <c r="AE55" s="29">
        <f>IF(AD55&gt;1.36,1,0)</f>
        <v>1</v>
      </c>
      <c r="AF55" s="25">
        <v>21019</v>
      </c>
      <c r="AG55" s="61"/>
      <c r="AH55" s="27">
        <f>IF(AF55&gt;H55*3,1,0)</f>
        <v>1</v>
      </c>
      <c r="AI55" s="25" t="s">
        <v>46</v>
      </c>
      <c r="AJ55" s="34">
        <f>IF(AI55&gt;=75,1,0)</f>
        <v>1</v>
      </c>
      <c r="AK55" s="52">
        <f>Z55+AB55+AE55+AH55+AJ55</f>
        <v>6</v>
      </c>
      <c r="AL55" s="25">
        <v>4069</v>
      </c>
      <c r="AM55" s="38">
        <f>AL55/H55</f>
        <v>1.9293504030346136</v>
      </c>
      <c r="AN55" s="39">
        <f>IF(AM55&gt;=3,1,0)</f>
        <v>0</v>
      </c>
      <c r="AO55" s="25">
        <v>12415</v>
      </c>
      <c r="AP55" s="40">
        <f>AO55/H55</f>
        <v>5.8866761498340443</v>
      </c>
      <c r="AQ55" s="41">
        <f>IF(AP55&gt;=3,1,0)</f>
        <v>1</v>
      </c>
      <c r="AR55" s="25">
        <v>4452</v>
      </c>
      <c r="AS55" s="53">
        <f>AR55/D55</f>
        <v>46.863157894736844</v>
      </c>
      <c r="AT55" s="34">
        <f>IF(AS55&gt;22,1,0)</f>
        <v>1</v>
      </c>
      <c r="AU55" s="43">
        <f>AN55+AQ55+AT55</f>
        <v>2</v>
      </c>
      <c r="AV55" s="130">
        <f>X55+AK55+AU55</f>
        <v>16</v>
      </c>
      <c r="AW55" s="124">
        <f>AV55/18</f>
        <v>0.88888888888888884</v>
      </c>
      <c r="AX55" s="74" t="s">
        <v>143</v>
      </c>
    </row>
    <row r="56" spans="1:57" s="55" customFormat="1" ht="15.75" x14ac:dyDescent="0.25">
      <c r="A56" s="22">
        <v>51</v>
      </c>
      <c r="B56" s="78" t="s">
        <v>144</v>
      </c>
      <c r="C56" s="24">
        <v>46</v>
      </c>
      <c r="D56" s="25">
        <v>57</v>
      </c>
      <c r="E56" s="59"/>
      <c r="F56" s="27">
        <f>IF(OR(D56&gt;(C56+40), ( D56&lt;(C56-0))),0,1)</f>
        <v>1</v>
      </c>
      <c r="G56" s="28">
        <v>876</v>
      </c>
      <c r="H56" s="25">
        <v>876</v>
      </c>
      <c r="I56" s="60"/>
      <c r="J56" s="27">
        <f>IF(OR(H56&gt;(G56+100),H56&lt;(G56-50)),0,1)</f>
        <v>1</v>
      </c>
      <c r="K56" s="28">
        <v>32</v>
      </c>
      <c r="L56" s="25">
        <v>32</v>
      </c>
      <c r="M56" s="49"/>
      <c r="N56" s="29">
        <f>IF(L56&lt;&gt;K56,1,1)</f>
        <v>1</v>
      </c>
      <c r="O56" s="25">
        <v>1052</v>
      </c>
      <c r="P56" s="25">
        <v>99</v>
      </c>
      <c r="Q56" s="29">
        <f>IF(P56&gt;=90,2,IF(P56&gt;=70,1,0))</f>
        <v>2</v>
      </c>
      <c r="R56" s="25">
        <v>386</v>
      </c>
      <c r="S56" s="30">
        <f>IF(R56&gt;150,1,0)</f>
        <v>1</v>
      </c>
      <c r="T56" s="70">
        <v>1011.54</v>
      </c>
      <c r="U56" s="25">
        <v>1005</v>
      </c>
      <c r="V56" s="48">
        <f>U56/T56</f>
        <v>0.99353461059374815</v>
      </c>
      <c r="W56" s="27">
        <f>IF(V56&gt;=80%,2,IF(V56&gt;=70%,1,0))</f>
        <v>2</v>
      </c>
      <c r="X56" s="49">
        <f>F56+J56+N56+Q56+S56+W56</f>
        <v>8</v>
      </c>
      <c r="Y56" s="25">
        <v>83</v>
      </c>
      <c r="Z56" s="34">
        <f>IF(Y56&gt;=90,2,IF(Y56&gt;=70,1,0))</f>
        <v>1</v>
      </c>
      <c r="AA56" s="25">
        <v>69</v>
      </c>
      <c r="AB56" s="34">
        <f>IF(AA56&gt;=75,2,IF(AA56&gt;=50,1,0))</f>
        <v>1</v>
      </c>
      <c r="AC56" s="25">
        <v>20764</v>
      </c>
      <c r="AD56" s="50">
        <f>AC56/H56/13</f>
        <v>1.8233227959255356</v>
      </c>
      <c r="AE56" s="29">
        <f>IF(AD56&gt;1.36,1,0)</f>
        <v>1</v>
      </c>
      <c r="AF56" s="25">
        <v>7920</v>
      </c>
      <c r="AG56" s="61"/>
      <c r="AH56" s="27">
        <f>IF(AF56&gt;H56*3,1,0)</f>
        <v>1</v>
      </c>
      <c r="AI56" s="25" t="s">
        <v>46</v>
      </c>
      <c r="AJ56" s="34">
        <f>IF(AI56&gt;=75,1,0)</f>
        <v>1</v>
      </c>
      <c r="AK56" s="52">
        <f>Z56+AB56+AE56+AH56+AJ56</f>
        <v>5</v>
      </c>
      <c r="AL56" s="25">
        <v>3493</v>
      </c>
      <c r="AM56" s="38">
        <f>AL56/H56</f>
        <v>3.9874429223744294</v>
      </c>
      <c r="AN56" s="39">
        <f>IF(AM56&gt;=3,1,0)</f>
        <v>1</v>
      </c>
      <c r="AO56" s="25">
        <v>1136</v>
      </c>
      <c r="AP56" s="40">
        <f>AO56/H56</f>
        <v>1.2968036529680365</v>
      </c>
      <c r="AQ56" s="41">
        <f>IF(AP56&gt;=3,1,0)</f>
        <v>0</v>
      </c>
      <c r="AR56" s="25">
        <v>1671</v>
      </c>
      <c r="AS56" s="53">
        <f>AR56/D56</f>
        <v>29.315789473684209</v>
      </c>
      <c r="AT56" s="34">
        <f>IF(AS56&gt;22,1,0)</f>
        <v>1</v>
      </c>
      <c r="AU56" s="43">
        <f>AN56+AQ56+AT56</f>
        <v>2</v>
      </c>
      <c r="AV56" s="41">
        <f>X56+AK56+AU56</f>
        <v>15</v>
      </c>
      <c r="AW56" s="125">
        <f>AV56/18</f>
        <v>0.83333333333333337</v>
      </c>
      <c r="AX56" s="78" t="s">
        <v>145</v>
      </c>
    </row>
    <row r="57" spans="1:57" s="84" customFormat="1" ht="15.75" x14ac:dyDescent="0.25">
      <c r="A57" s="22">
        <v>52</v>
      </c>
      <c r="B57" s="78" t="s">
        <v>148</v>
      </c>
      <c r="C57" s="24">
        <v>39</v>
      </c>
      <c r="D57" s="25">
        <v>51</v>
      </c>
      <c r="E57" s="79"/>
      <c r="F57" s="27">
        <f>IF(OR(D57&gt;(C57+40), ( D57&lt;(C57-0))),0,1)</f>
        <v>1</v>
      </c>
      <c r="G57" s="28">
        <v>870</v>
      </c>
      <c r="H57" s="25">
        <v>866</v>
      </c>
      <c r="I57" s="80"/>
      <c r="J57" s="27">
        <f>IF(OR(H57&gt;(G57+100),H57&lt;(G57-50)),0,1)</f>
        <v>1</v>
      </c>
      <c r="K57" s="28">
        <v>32</v>
      </c>
      <c r="L57" s="25">
        <v>32</v>
      </c>
      <c r="M57" s="81"/>
      <c r="N57" s="29">
        <f>IF(L57&lt;&gt;K57,1,1)</f>
        <v>1</v>
      </c>
      <c r="O57" s="25">
        <v>1026</v>
      </c>
      <c r="P57" s="25">
        <v>100</v>
      </c>
      <c r="Q57" s="29">
        <f>IF(P57&gt;=90,2,IF(P57&gt;=70,1,0))</f>
        <v>2</v>
      </c>
      <c r="R57" s="25">
        <v>478</v>
      </c>
      <c r="S57" s="30">
        <f>IF(R57&gt;150,1,0)</f>
        <v>1</v>
      </c>
      <c r="T57" s="82">
        <v>1061.19</v>
      </c>
      <c r="U57" s="25">
        <v>816</v>
      </c>
      <c r="V57" s="48">
        <f>U57/T57</f>
        <v>0.76894806773527824</v>
      </c>
      <c r="W57" s="27">
        <f>IF(V57&gt;=80%,2,IF(V57&gt;=70%,1,0))</f>
        <v>1</v>
      </c>
      <c r="X57" s="49">
        <f>F57+J57+N57+Q57+S57+W57</f>
        <v>7</v>
      </c>
      <c r="Y57" s="25">
        <v>83</v>
      </c>
      <c r="Z57" s="34">
        <f>IF(Y57&gt;=90,2,IF(Y57&gt;=70,1,0))</f>
        <v>1</v>
      </c>
      <c r="AA57" s="25">
        <v>59</v>
      </c>
      <c r="AB57" s="34">
        <f>IF(AA57&gt;=75,2,IF(AA57&gt;=50,1,0))</f>
        <v>1</v>
      </c>
      <c r="AC57" s="25">
        <v>16441</v>
      </c>
      <c r="AD57" s="50">
        <f>AC57/H57/13</f>
        <v>1.4603837271273759</v>
      </c>
      <c r="AE57" s="29">
        <f>IF(AD57&gt;1.36,1,0)</f>
        <v>1</v>
      </c>
      <c r="AF57" s="25">
        <v>7389</v>
      </c>
      <c r="AG57" s="83"/>
      <c r="AH57" s="27">
        <f>IF(AF57&gt;H57*3,1,0)</f>
        <v>1</v>
      </c>
      <c r="AI57" s="25" t="s">
        <v>46</v>
      </c>
      <c r="AJ57" s="34">
        <f>IF(AI57&gt;=75,1,0)</f>
        <v>1</v>
      </c>
      <c r="AK57" s="52">
        <f>Z57+AB57+AE57+AH57+AJ57</f>
        <v>5</v>
      </c>
      <c r="AL57" s="25">
        <v>2813</v>
      </c>
      <c r="AM57" s="38">
        <f>AL57/H57</f>
        <v>3.2482678983833719</v>
      </c>
      <c r="AN57" s="39">
        <f>IF(AM57&gt;=3,1,0)</f>
        <v>1</v>
      </c>
      <c r="AO57" s="25">
        <v>2547</v>
      </c>
      <c r="AP57" s="40">
        <f>AO57/H57</f>
        <v>2.9411085450346421</v>
      </c>
      <c r="AQ57" s="41">
        <v>1</v>
      </c>
      <c r="AR57" s="25">
        <v>1186</v>
      </c>
      <c r="AS57" s="53">
        <f>AR57/D57</f>
        <v>23.254901960784313</v>
      </c>
      <c r="AT57" s="34">
        <f>IF(AS57&gt;22,1,0)</f>
        <v>1</v>
      </c>
      <c r="AU57" s="43">
        <f>AN57+AQ57+AT57</f>
        <v>3</v>
      </c>
      <c r="AV57" s="41">
        <f>X57+AK57+AU57</f>
        <v>15</v>
      </c>
      <c r="AW57" s="125">
        <f>AV57/18</f>
        <v>0.83333333333333337</v>
      </c>
      <c r="AX57" s="78" t="s">
        <v>149</v>
      </c>
      <c r="AY57" s="54"/>
      <c r="AZ57" s="54"/>
      <c r="BA57" s="54"/>
      <c r="BB57" s="54"/>
      <c r="BC57" s="54"/>
      <c r="BD57" s="54"/>
      <c r="BE57" s="54"/>
    </row>
    <row r="58" spans="1:57" s="55" customFormat="1" ht="15.75" x14ac:dyDescent="0.25">
      <c r="A58" s="46">
        <v>53</v>
      </c>
      <c r="B58" s="78" t="s">
        <v>150</v>
      </c>
      <c r="C58" s="24">
        <v>46</v>
      </c>
      <c r="D58" s="25">
        <v>57</v>
      </c>
      <c r="E58" s="62"/>
      <c r="F58" s="27">
        <f>IF(OR(D58&gt;(C58+40), ( D58&lt;(C58-0))),0,1)</f>
        <v>1</v>
      </c>
      <c r="G58" s="28">
        <v>1069</v>
      </c>
      <c r="H58" s="25">
        <v>1099</v>
      </c>
      <c r="I58" s="62"/>
      <c r="J58" s="27">
        <f>IF(OR(H58&gt;(G58+100),H58&lt;(G58-50)),0,1)</f>
        <v>1</v>
      </c>
      <c r="K58" s="28">
        <v>37</v>
      </c>
      <c r="L58" s="25">
        <v>39</v>
      </c>
      <c r="M58" s="62"/>
      <c r="N58" s="29">
        <f>IF(L58&lt;&gt;K58,1,1)</f>
        <v>1</v>
      </c>
      <c r="O58" s="25">
        <v>1519</v>
      </c>
      <c r="P58" s="25">
        <v>94</v>
      </c>
      <c r="Q58" s="29">
        <f>IF(P58&gt;=90,2,IF(P58&gt;=70,1,0))</f>
        <v>2</v>
      </c>
      <c r="R58" s="25">
        <v>385</v>
      </c>
      <c r="S58" s="30">
        <f>IF(R58&gt;150,1,0)</f>
        <v>1</v>
      </c>
      <c r="T58" s="31">
        <v>1098.94</v>
      </c>
      <c r="U58" s="25">
        <v>1191</v>
      </c>
      <c r="V58" s="48">
        <f>U58/T58</f>
        <v>1.0837716344841393</v>
      </c>
      <c r="W58" s="27">
        <f>IF(V58&gt;=80%,2,IF(V58&gt;=70%,1,0))</f>
        <v>2</v>
      </c>
      <c r="X58" s="49">
        <f>F58+J58+N58+Q58+S58+W58</f>
        <v>8</v>
      </c>
      <c r="Y58" s="25">
        <v>90</v>
      </c>
      <c r="Z58" s="34">
        <f>IF(Y58&gt;=90,2,IF(Y58&gt;=70,1,0))</f>
        <v>2</v>
      </c>
      <c r="AA58" s="25">
        <v>90</v>
      </c>
      <c r="AB58" s="34">
        <f>IF(AA58&gt;=75,2,IF(AA58&gt;=50,1,0))</f>
        <v>2</v>
      </c>
      <c r="AC58" s="25">
        <v>28248</v>
      </c>
      <c r="AD58" s="50">
        <f>AC58/H58/13</f>
        <v>1.9771820536151747</v>
      </c>
      <c r="AE58" s="29">
        <f>IF(AD58&gt;1.36,1,0)</f>
        <v>1</v>
      </c>
      <c r="AF58" s="25">
        <v>10442</v>
      </c>
      <c r="AG58" s="61"/>
      <c r="AH58" s="27">
        <f>IF(AF58&gt;H58*3,1,0)</f>
        <v>1</v>
      </c>
      <c r="AI58" s="25" t="s">
        <v>46</v>
      </c>
      <c r="AJ58" s="34">
        <f>IF(AI58&gt;=75,1,0)</f>
        <v>1</v>
      </c>
      <c r="AK58" s="52">
        <f>Z58+AB58+AE58+AH58+AJ58</f>
        <v>7</v>
      </c>
      <c r="AL58" s="25">
        <v>1622</v>
      </c>
      <c r="AM58" s="38">
        <f>AL58/H58</f>
        <v>1.4758871701546861</v>
      </c>
      <c r="AN58" s="39">
        <f>IF(AM58&gt;=3,1,0)</f>
        <v>0</v>
      </c>
      <c r="AO58" s="25">
        <v>2176</v>
      </c>
      <c r="AP58" s="40">
        <f>AO58/H58</f>
        <v>1.9799818016378525</v>
      </c>
      <c r="AQ58" s="41">
        <f>IF(AP58&gt;=3,1,0)</f>
        <v>0</v>
      </c>
      <c r="AR58" s="25">
        <v>1101</v>
      </c>
      <c r="AS58" s="53">
        <f>AR58/D58</f>
        <v>19.315789473684209</v>
      </c>
      <c r="AT58" s="34">
        <f>IF(AS58&gt;22,1,0)</f>
        <v>0</v>
      </c>
      <c r="AU58" s="43">
        <f>AN58+AQ58+AT58</f>
        <v>0</v>
      </c>
      <c r="AV58" s="41">
        <f>X58+AK58+AU58</f>
        <v>15</v>
      </c>
      <c r="AW58" s="125">
        <f>AV58/18</f>
        <v>0.83333333333333337</v>
      </c>
      <c r="AX58" s="78" t="s">
        <v>151</v>
      </c>
      <c r="AY58" s="54"/>
      <c r="AZ58" s="54"/>
      <c r="BA58" s="54"/>
      <c r="BB58" s="54"/>
      <c r="BC58" s="54"/>
      <c r="BD58" s="54"/>
      <c r="BE58" s="54"/>
    </row>
    <row r="59" spans="1:57" s="55" customFormat="1" ht="15.75" x14ac:dyDescent="0.25">
      <c r="A59" s="22">
        <v>54</v>
      </c>
      <c r="B59" s="78" t="s">
        <v>152</v>
      </c>
      <c r="C59" s="24">
        <v>42</v>
      </c>
      <c r="D59" s="25">
        <v>53</v>
      </c>
      <c r="E59" s="62"/>
      <c r="F59" s="27">
        <f>IF(OR(D59&gt;(C59+40), ( D59&lt;(C59-0))),0,1)</f>
        <v>1</v>
      </c>
      <c r="G59" s="28">
        <v>916</v>
      </c>
      <c r="H59" s="25">
        <v>909</v>
      </c>
      <c r="I59" s="62"/>
      <c r="J59" s="27">
        <f>IF(OR(H59&gt;(G59+100),H59&lt;(G59-50)),0,1)</f>
        <v>1</v>
      </c>
      <c r="K59" s="28">
        <v>33</v>
      </c>
      <c r="L59" s="25">
        <v>33</v>
      </c>
      <c r="M59" s="62"/>
      <c r="N59" s="29">
        <f>IF(L59&lt;&gt;K59,1,1)</f>
        <v>1</v>
      </c>
      <c r="O59" s="25">
        <v>1245</v>
      </c>
      <c r="P59" s="25">
        <v>94</v>
      </c>
      <c r="Q59" s="29">
        <f>IF(P59&gt;=90,2,IF(P59&gt;=70,1,0))</f>
        <v>2</v>
      </c>
      <c r="R59" s="25">
        <v>205</v>
      </c>
      <c r="S59" s="30">
        <f>IF(R59&gt;150,1,0)</f>
        <v>1</v>
      </c>
      <c r="T59" s="31">
        <v>1148.28</v>
      </c>
      <c r="U59" s="25">
        <v>1060</v>
      </c>
      <c r="V59" s="48">
        <f>U59/T59</f>
        <v>0.92311979656529763</v>
      </c>
      <c r="W59" s="27">
        <f>IF(V59&gt;=80%,2,IF(V59&gt;=70%,1,0))</f>
        <v>2</v>
      </c>
      <c r="X59" s="49">
        <f>F59+J59+N59+Q59+S59+W59</f>
        <v>8</v>
      </c>
      <c r="Y59" s="25">
        <v>82</v>
      </c>
      <c r="Z59" s="34">
        <f>IF(Y59&gt;=90,2,IF(Y59&gt;=70,1,0))</f>
        <v>1</v>
      </c>
      <c r="AA59" s="25">
        <v>68</v>
      </c>
      <c r="AB59" s="34">
        <f>IF(AA59&gt;=75,2,IF(AA59&gt;=50,1,0))</f>
        <v>1</v>
      </c>
      <c r="AC59" s="25">
        <v>22315</v>
      </c>
      <c r="AD59" s="50">
        <f>AC59/H59/13</f>
        <v>1.8883811458068882</v>
      </c>
      <c r="AE59" s="29">
        <f>IF(AD59&gt;1.36,1,0)</f>
        <v>1</v>
      </c>
      <c r="AF59" s="25">
        <v>8936</v>
      </c>
      <c r="AG59" s="61"/>
      <c r="AH59" s="27">
        <f>IF(AF59&gt;H59*3,1,0)</f>
        <v>1</v>
      </c>
      <c r="AI59" s="25" t="s">
        <v>46</v>
      </c>
      <c r="AJ59" s="34">
        <f>IF(AI59&gt;=75,1,0)</f>
        <v>1</v>
      </c>
      <c r="AK59" s="52">
        <f>Z59+AB59+AE59+AH59+AJ59</f>
        <v>5</v>
      </c>
      <c r="AL59" s="25">
        <v>834</v>
      </c>
      <c r="AM59" s="38">
        <f>AL59/H59</f>
        <v>0.91749174917491749</v>
      </c>
      <c r="AN59" s="39">
        <f>IF(AM59&gt;=3,1,0)</f>
        <v>0</v>
      </c>
      <c r="AO59" s="25">
        <v>2416</v>
      </c>
      <c r="AP59" s="40">
        <f>AO59/H59</f>
        <v>2.6578657865786579</v>
      </c>
      <c r="AQ59" s="41">
        <v>1</v>
      </c>
      <c r="AR59" s="25">
        <v>1221</v>
      </c>
      <c r="AS59" s="53">
        <f>AR59/D59</f>
        <v>23.037735849056602</v>
      </c>
      <c r="AT59" s="34">
        <f>IF(AS59&gt;22,1,0)</f>
        <v>1</v>
      </c>
      <c r="AU59" s="43">
        <f>AN59+AQ59+AT59</f>
        <v>2</v>
      </c>
      <c r="AV59" s="41">
        <f>X59+AK59+AU59</f>
        <v>15</v>
      </c>
      <c r="AW59" s="125">
        <f>AV59/18</f>
        <v>0.83333333333333337</v>
      </c>
      <c r="AX59" s="78" t="s">
        <v>153</v>
      </c>
    </row>
    <row r="60" spans="1:57" s="55" customFormat="1" ht="15.75" x14ac:dyDescent="0.25">
      <c r="A60" s="22">
        <v>55</v>
      </c>
      <c r="B60" s="78" t="s">
        <v>154</v>
      </c>
      <c r="C60" s="24">
        <v>65</v>
      </c>
      <c r="D60" s="25">
        <v>76</v>
      </c>
      <c r="E60" s="62"/>
      <c r="F60" s="27">
        <f>IF(OR(D60&gt;(C60+40), ( D60&lt;(C60-0))),0,1)</f>
        <v>1</v>
      </c>
      <c r="G60" s="28">
        <v>1536</v>
      </c>
      <c r="H60" s="25">
        <v>1544</v>
      </c>
      <c r="I60" s="62"/>
      <c r="J60" s="27">
        <f>IF(OR(H60&gt;(G60+100),H60&lt;(G60-50)),0,1)</f>
        <v>1</v>
      </c>
      <c r="K60" s="28">
        <v>54</v>
      </c>
      <c r="L60" s="25">
        <v>54</v>
      </c>
      <c r="M60" s="62"/>
      <c r="N60" s="29">
        <f>IF(L60&lt;&gt;K60,1,1)</f>
        <v>1</v>
      </c>
      <c r="O60" s="25">
        <v>1735</v>
      </c>
      <c r="P60" s="25">
        <v>96</v>
      </c>
      <c r="Q60" s="29">
        <f>IF(P60&gt;=90,2,IF(P60&gt;=70,1,0))</f>
        <v>2</v>
      </c>
      <c r="R60" s="25">
        <v>256</v>
      </c>
      <c r="S60" s="30">
        <f>IF(R60&gt;150,1,0)</f>
        <v>1</v>
      </c>
      <c r="T60" s="31">
        <v>1495</v>
      </c>
      <c r="U60" s="25">
        <v>1686</v>
      </c>
      <c r="V60" s="48">
        <f>U60/T60</f>
        <v>1.1277591973244148</v>
      </c>
      <c r="W60" s="27">
        <f>IF(V60&gt;=80%,2,IF(V60&gt;=70%,1,0))</f>
        <v>2</v>
      </c>
      <c r="X60" s="49">
        <f>F60+J60+N60+Q60+S60+W60</f>
        <v>8</v>
      </c>
      <c r="Y60" s="25">
        <v>88</v>
      </c>
      <c r="Z60" s="34">
        <f>IF(Y60&gt;=90,2,IF(Y60&gt;=70,1,0))</f>
        <v>1</v>
      </c>
      <c r="AA60" s="25">
        <v>76</v>
      </c>
      <c r="AB60" s="34">
        <f>IF(AA60&gt;=75,2,IF(AA60&gt;=50,1,0))</f>
        <v>2</v>
      </c>
      <c r="AC60" s="25">
        <v>39535</v>
      </c>
      <c r="AD60" s="50">
        <f>AC60/H60/13</f>
        <v>1.9696592267835791</v>
      </c>
      <c r="AE60" s="29">
        <f>IF(AD60&gt;1.36,1,0)</f>
        <v>1</v>
      </c>
      <c r="AF60" s="25">
        <v>15429</v>
      </c>
      <c r="AG60" s="61"/>
      <c r="AH60" s="27">
        <f>IF(AF60&gt;H60*3,1,0)</f>
        <v>1</v>
      </c>
      <c r="AI60" s="25" t="s">
        <v>46</v>
      </c>
      <c r="AJ60" s="34">
        <f>IF(AI60&gt;=75,1,0)</f>
        <v>1</v>
      </c>
      <c r="AK60" s="52">
        <f>Z60+AB60+AE60+AH60+AJ60</f>
        <v>6</v>
      </c>
      <c r="AL60" s="25">
        <v>2913</v>
      </c>
      <c r="AM60" s="38">
        <f>AL60/H60</f>
        <v>1.8866580310880829</v>
      </c>
      <c r="AN60" s="39">
        <f>IF(AM60&gt;=3,1,0)</f>
        <v>0</v>
      </c>
      <c r="AO60" s="25">
        <v>2242</v>
      </c>
      <c r="AP60" s="40">
        <f>AO60/H60</f>
        <v>1.4520725388601037</v>
      </c>
      <c r="AQ60" s="41">
        <f>IF(AP60&gt;=3,1,0)</f>
        <v>0</v>
      </c>
      <c r="AR60" s="25">
        <v>2506</v>
      </c>
      <c r="AS60" s="53">
        <f>AR60/D60</f>
        <v>32.973684210526315</v>
      </c>
      <c r="AT60" s="34">
        <f>IF(AS60&gt;22,1,0)</f>
        <v>1</v>
      </c>
      <c r="AU60" s="43">
        <f>AN60+AQ60+AT60</f>
        <v>1</v>
      </c>
      <c r="AV60" s="41">
        <f>X60+AK60+AU60</f>
        <v>15</v>
      </c>
      <c r="AW60" s="125">
        <f>AV60/18</f>
        <v>0.83333333333333337</v>
      </c>
      <c r="AX60" s="78" t="s">
        <v>155</v>
      </c>
    </row>
    <row r="61" spans="1:57" s="55" customFormat="1" ht="15.75" x14ac:dyDescent="0.25">
      <c r="A61" s="46">
        <v>56</v>
      </c>
      <c r="B61" s="78" t="s">
        <v>156</v>
      </c>
      <c r="C61" s="24">
        <v>13</v>
      </c>
      <c r="D61" s="25">
        <v>17</v>
      </c>
      <c r="E61" s="63"/>
      <c r="F61" s="27">
        <f>IF(OR(D61&gt;(C61+40), ( D61&lt;(C61-0))),0,1)</f>
        <v>1</v>
      </c>
      <c r="G61" s="28">
        <v>125</v>
      </c>
      <c r="H61" s="25">
        <v>140</v>
      </c>
      <c r="I61" s="57"/>
      <c r="J61" s="27">
        <f>IF(OR(H61&gt;(G61+100),H61&lt;(G61-50)),0,1)</f>
        <v>1</v>
      </c>
      <c r="K61" s="28">
        <v>10</v>
      </c>
      <c r="L61" s="25">
        <v>10</v>
      </c>
      <c r="M61" s="49"/>
      <c r="N61" s="29">
        <f>IF(L61&lt;&gt;K61,1,1)</f>
        <v>1</v>
      </c>
      <c r="O61" s="25">
        <v>180</v>
      </c>
      <c r="P61" s="25">
        <v>100</v>
      </c>
      <c r="Q61" s="29">
        <f>IF(P61&gt;=90,2,IF(P61&gt;=70,1,0))</f>
        <v>2</v>
      </c>
      <c r="R61" s="25">
        <v>150</v>
      </c>
      <c r="S61" s="30">
        <v>1</v>
      </c>
      <c r="T61" s="31">
        <v>208</v>
      </c>
      <c r="U61" s="25">
        <v>274</v>
      </c>
      <c r="V61" s="48">
        <f>U61/T61</f>
        <v>1.3173076923076923</v>
      </c>
      <c r="W61" s="27">
        <f>IF(V61&gt;=80%,2,IF(V61&gt;=70%,1,0))</f>
        <v>2</v>
      </c>
      <c r="X61" s="49">
        <f>F61+J61+N61+Q61+S61+W61</f>
        <v>8</v>
      </c>
      <c r="Y61" s="25">
        <v>93</v>
      </c>
      <c r="Z61" s="34">
        <f>IF(Y61&gt;=90,2,IF(Y61&gt;=70,1,0))</f>
        <v>2</v>
      </c>
      <c r="AA61" s="25">
        <v>98</v>
      </c>
      <c r="AB61" s="34">
        <f>IF(AA61&gt;=75,2,IF(AA61&gt;=50,1,0))</f>
        <v>2</v>
      </c>
      <c r="AC61" s="25">
        <v>4743</v>
      </c>
      <c r="AD61" s="50">
        <f>AC61/H61/13</f>
        <v>2.6060439560439557</v>
      </c>
      <c r="AE61" s="29">
        <f>IF(AD61&gt;1.36,1,0)</f>
        <v>1</v>
      </c>
      <c r="AF61" s="25">
        <v>2244</v>
      </c>
      <c r="AG61" s="51"/>
      <c r="AH61" s="27">
        <f>IF(AF61&gt;H61*3,1,0)</f>
        <v>1</v>
      </c>
      <c r="AI61" s="25" t="s">
        <v>46</v>
      </c>
      <c r="AJ61" s="34">
        <f>IF(AI61&gt;=75,1,0)</f>
        <v>1</v>
      </c>
      <c r="AK61" s="52">
        <f>Z61+AB61+AE61+AH61+AJ61</f>
        <v>7</v>
      </c>
      <c r="AL61" s="25">
        <v>164</v>
      </c>
      <c r="AM61" s="38">
        <f>AL61/H61</f>
        <v>1.1714285714285715</v>
      </c>
      <c r="AN61" s="39">
        <f>IF(AM61&gt;=3,1,0)</f>
        <v>0</v>
      </c>
      <c r="AO61" s="25">
        <v>19</v>
      </c>
      <c r="AP61" s="40">
        <f>AO61/H61</f>
        <v>0.1357142857142857</v>
      </c>
      <c r="AQ61" s="41">
        <f>IF(AP61&gt;=3,1,0)</f>
        <v>0</v>
      </c>
      <c r="AR61" s="25">
        <v>359</v>
      </c>
      <c r="AS61" s="53">
        <f>AR61/D61</f>
        <v>21.117647058823529</v>
      </c>
      <c r="AT61" s="34">
        <f>IF(AS61&gt;22,1,0)</f>
        <v>0</v>
      </c>
      <c r="AU61" s="43">
        <f>AN61+AQ61+AT61</f>
        <v>0</v>
      </c>
      <c r="AV61" s="41">
        <f>X61+AK61+AU61</f>
        <v>15</v>
      </c>
      <c r="AW61" s="125">
        <f>AV61/18</f>
        <v>0.83333333333333337</v>
      </c>
      <c r="AX61" s="78" t="s">
        <v>157</v>
      </c>
    </row>
    <row r="62" spans="1:57" s="55" customFormat="1" ht="15.75" x14ac:dyDescent="0.25">
      <c r="A62" s="22">
        <v>57</v>
      </c>
      <c r="B62" s="78" t="s">
        <v>158</v>
      </c>
      <c r="C62" s="24">
        <v>35</v>
      </c>
      <c r="D62" s="25">
        <v>41</v>
      </c>
      <c r="E62" s="85"/>
      <c r="F62" s="27">
        <f>IF(OR(D62&gt;(C62+40), ( D62&lt;(C62-0))),0,1)</f>
        <v>1</v>
      </c>
      <c r="G62" s="28">
        <v>694</v>
      </c>
      <c r="H62" s="25">
        <v>697</v>
      </c>
      <c r="I62" s="85"/>
      <c r="J62" s="27">
        <f>IF(OR(H62&gt;(G62+100),H62&lt;(G62-50)),0,1)</f>
        <v>1</v>
      </c>
      <c r="K62" s="28">
        <v>29</v>
      </c>
      <c r="L62" s="25">
        <v>29</v>
      </c>
      <c r="M62" s="85"/>
      <c r="N62" s="29">
        <f>IF(L62&lt;&gt;K62,1,1)</f>
        <v>1</v>
      </c>
      <c r="O62" s="25">
        <v>1194</v>
      </c>
      <c r="P62" s="25">
        <v>99</v>
      </c>
      <c r="Q62" s="29">
        <f>IF(P62&gt;=90,2,IF(P62&gt;=70,1,0))</f>
        <v>2</v>
      </c>
      <c r="R62" s="25">
        <v>147</v>
      </c>
      <c r="S62" s="30">
        <v>1</v>
      </c>
      <c r="T62" s="86">
        <v>893.55000000000007</v>
      </c>
      <c r="U62" s="25">
        <v>684</v>
      </c>
      <c r="V62" s="48">
        <f>U62/T62</f>
        <v>0.7654859828772872</v>
      </c>
      <c r="W62" s="27">
        <f>IF(V62&gt;=80%,2,IF(V62&gt;=70%,1,0))</f>
        <v>1</v>
      </c>
      <c r="X62" s="49">
        <f>F62+J62+N62+Q62+S62+W62</f>
        <v>7</v>
      </c>
      <c r="Y62" s="25">
        <v>92</v>
      </c>
      <c r="Z62" s="34">
        <f>IF(Y62&gt;=90,2,IF(Y62&gt;=70,1,0))</f>
        <v>2</v>
      </c>
      <c r="AA62" s="25">
        <v>84</v>
      </c>
      <c r="AB62" s="34">
        <f>IF(AA62&gt;=75,2,IF(AA62&gt;=50,1,0))</f>
        <v>2</v>
      </c>
      <c r="AC62" s="25">
        <v>24762</v>
      </c>
      <c r="AD62" s="50">
        <f>AC62/H62/13</f>
        <v>2.7328109480189822</v>
      </c>
      <c r="AE62" s="29">
        <f>IF(AD62&gt;1.36,1,0)</f>
        <v>1</v>
      </c>
      <c r="AF62" s="25">
        <v>7031</v>
      </c>
      <c r="AG62" s="85"/>
      <c r="AH62" s="27">
        <f>IF(AF62&gt;H62*3,1,0)</f>
        <v>1</v>
      </c>
      <c r="AI62" s="25" t="s">
        <v>46</v>
      </c>
      <c r="AJ62" s="34">
        <f>IF(AI62&gt;=75,1,0)</f>
        <v>1</v>
      </c>
      <c r="AK62" s="52">
        <f>Z62+AB62+AE62+AH62+AJ62</f>
        <v>7</v>
      </c>
      <c r="AL62" s="25">
        <v>681</v>
      </c>
      <c r="AM62" s="38">
        <f>AL62/H62</f>
        <v>0.97704447632711622</v>
      </c>
      <c r="AN62" s="39">
        <f>IF(AM62&gt;=3,1,0)</f>
        <v>0</v>
      </c>
      <c r="AO62" s="25">
        <v>164</v>
      </c>
      <c r="AP62" s="40">
        <f>AO62/H62</f>
        <v>0.23529411764705882</v>
      </c>
      <c r="AQ62" s="41">
        <f>IF(AP62&gt;=3,1,0)</f>
        <v>0</v>
      </c>
      <c r="AR62" s="25">
        <v>1201</v>
      </c>
      <c r="AS62" s="53">
        <f>AR62/D62</f>
        <v>29.292682926829269</v>
      </c>
      <c r="AT62" s="34">
        <f>IF(AS62&gt;22,1,0)</f>
        <v>1</v>
      </c>
      <c r="AU62" s="43">
        <f>AN62+AQ62+AT62</f>
        <v>1</v>
      </c>
      <c r="AV62" s="41">
        <f>X62+AK62+AU62</f>
        <v>15</v>
      </c>
      <c r="AW62" s="125">
        <f>AV62/18</f>
        <v>0.83333333333333337</v>
      </c>
      <c r="AX62" s="78" t="s">
        <v>159</v>
      </c>
    </row>
    <row r="63" spans="1:57" s="55" customFormat="1" ht="15.75" x14ac:dyDescent="0.25">
      <c r="A63" s="22">
        <v>58</v>
      </c>
      <c r="B63" s="78" t="s">
        <v>160</v>
      </c>
      <c r="C63" s="24">
        <v>73</v>
      </c>
      <c r="D63" s="25">
        <v>90</v>
      </c>
      <c r="E63" s="63"/>
      <c r="F63" s="27">
        <f>IF(OR(D63&gt;(C63+40), ( D63&lt;(C63-0))),0,1)</f>
        <v>1</v>
      </c>
      <c r="G63" s="28">
        <v>1685</v>
      </c>
      <c r="H63" s="25">
        <v>1697</v>
      </c>
      <c r="I63" s="57"/>
      <c r="J63" s="27">
        <f>IF(OR(H63&gt;(G63+100),H63&lt;(G63-50)),0,1)</f>
        <v>1</v>
      </c>
      <c r="K63" s="28">
        <v>59</v>
      </c>
      <c r="L63" s="25">
        <v>59</v>
      </c>
      <c r="M63" s="49"/>
      <c r="N63" s="29">
        <f>IF(L63&lt;&gt;K63,1,1)</f>
        <v>1</v>
      </c>
      <c r="O63" s="25">
        <v>2390</v>
      </c>
      <c r="P63" s="25">
        <v>96</v>
      </c>
      <c r="Q63" s="29">
        <f>IF(P63&gt;=90,2,IF(P63&gt;=70,1,0))</f>
        <v>2</v>
      </c>
      <c r="R63" s="25">
        <v>232</v>
      </c>
      <c r="S63" s="30">
        <f>IF(R63&gt;150,1,0)</f>
        <v>1</v>
      </c>
      <c r="T63" s="31">
        <v>1860.77</v>
      </c>
      <c r="U63" s="25">
        <v>1823</v>
      </c>
      <c r="V63" s="48">
        <f>U63/T63</f>
        <v>0.97970195134272375</v>
      </c>
      <c r="W63" s="27">
        <f>IF(V63&gt;=80%,2,IF(V63&gt;=70%,1,0))</f>
        <v>2</v>
      </c>
      <c r="X63" s="49">
        <f>F63+J63+N63+Q63+S63+W63</f>
        <v>8</v>
      </c>
      <c r="Y63" s="25">
        <v>86</v>
      </c>
      <c r="Z63" s="34">
        <f>IF(Y63&gt;=90,2,IF(Y63&gt;=70,1,0))</f>
        <v>1</v>
      </c>
      <c r="AA63" s="25">
        <v>72</v>
      </c>
      <c r="AB63" s="34">
        <f>IF(AA63&gt;=75,2,IF(AA63&gt;=50,1,0))</f>
        <v>1</v>
      </c>
      <c r="AC63" s="25">
        <v>36280</v>
      </c>
      <c r="AD63" s="50">
        <f>AC63/H63/13</f>
        <v>1.6445310729341371</v>
      </c>
      <c r="AE63" s="29">
        <f>IF(AD63&gt;1.36,1,0)</f>
        <v>1</v>
      </c>
      <c r="AF63" s="25">
        <v>13982</v>
      </c>
      <c r="AG63" s="51"/>
      <c r="AH63" s="27">
        <f>IF(AF63&gt;H63*3,1,0)</f>
        <v>1</v>
      </c>
      <c r="AI63" s="25" t="s">
        <v>46</v>
      </c>
      <c r="AJ63" s="34">
        <f>IF(AI63&gt;=75,1,0)</f>
        <v>1</v>
      </c>
      <c r="AK63" s="52">
        <f>Z63+AB63+AE63+AH63+AJ63</f>
        <v>5</v>
      </c>
      <c r="AL63" s="25">
        <v>5193</v>
      </c>
      <c r="AM63" s="38">
        <f>AL63/H63</f>
        <v>3.0601060695344726</v>
      </c>
      <c r="AN63" s="39">
        <f>IF(AM63&gt;=3,1,0)</f>
        <v>1</v>
      </c>
      <c r="AO63" s="25">
        <v>1384</v>
      </c>
      <c r="AP63" s="40">
        <f>AO63/H63</f>
        <v>0.81555686505598113</v>
      </c>
      <c r="AQ63" s="41">
        <f>IF(AP63&gt;=3,1,0)</f>
        <v>0</v>
      </c>
      <c r="AR63" s="25">
        <v>2334</v>
      </c>
      <c r="AS63" s="53">
        <f>AR63/D63</f>
        <v>25.933333333333334</v>
      </c>
      <c r="AT63" s="34">
        <f>IF(AS63&gt;22,1,0)</f>
        <v>1</v>
      </c>
      <c r="AU63" s="43">
        <f>AN63+AQ63+AT63</f>
        <v>2</v>
      </c>
      <c r="AV63" s="41">
        <f>X63+AK63+AU63</f>
        <v>15</v>
      </c>
      <c r="AW63" s="125">
        <f>AV63/18</f>
        <v>0.83333333333333337</v>
      </c>
      <c r="AX63" s="78" t="s">
        <v>161</v>
      </c>
    </row>
    <row r="64" spans="1:57" s="55" customFormat="1" ht="15.75" x14ac:dyDescent="0.25">
      <c r="A64" s="46">
        <v>59</v>
      </c>
      <c r="B64" s="78" t="s">
        <v>162</v>
      </c>
      <c r="C64" s="24">
        <v>34</v>
      </c>
      <c r="D64" s="25">
        <v>43</v>
      </c>
      <c r="E64" s="62"/>
      <c r="F64" s="27">
        <f>IF(OR(D64&gt;(C64+40), ( D64&lt;(C64-0))),0,1)</f>
        <v>1</v>
      </c>
      <c r="G64" s="28">
        <v>643</v>
      </c>
      <c r="H64" s="25">
        <v>635</v>
      </c>
      <c r="I64" s="62"/>
      <c r="J64" s="27">
        <f>IF(OR(H64&gt;(G64+100),H64&lt;(G64-50)),0,1)</f>
        <v>1</v>
      </c>
      <c r="K64" s="28">
        <v>27</v>
      </c>
      <c r="L64" s="25">
        <v>27</v>
      </c>
      <c r="M64" s="62"/>
      <c r="N64" s="29">
        <f>IF(L64&lt;&gt;K64,1,1)</f>
        <v>1</v>
      </c>
      <c r="O64" s="25">
        <v>942</v>
      </c>
      <c r="P64" s="25">
        <v>99</v>
      </c>
      <c r="Q64" s="29">
        <f>IF(P64&gt;=90,2,IF(P64&gt;=70,1,0))</f>
        <v>2</v>
      </c>
      <c r="R64" s="25">
        <v>283</v>
      </c>
      <c r="S64" s="30">
        <f>IF(R64&gt;150,1,0)</f>
        <v>1</v>
      </c>
      <c r="T64" s="31">
        <v>885.36</v>
      </c>
      <c r="U64" s="25">
        <v>819</v>
      </c>
      <c r="V64" s="48">
        <f>U64/T64</f>
        <v>0.92504743833017078</v>
      </c>
      <c r="W64" s="27">
        <f>IF(V64&gt;=80%,2,IF(V64&gt;=70%,1,0))</f>
        <v>2</v>
      </c>
      <c r="X64" s="49">
        <f>F64+J64+N64+Q64+S64+W64</f>
        <v>8</v>
      </c>
      <c r="Y64" s="25">
        <v>99</v>
      </c>
      <c r="Z64" s="34">
        <f>IF(Y64&gt;=90,2,IF(Y64&gt;=70,1,0))</f>
        <v>2</v>
      </c>
      <c r="AA64" s="25">
        <v>93</v>
      </c>
      <c r="AB64" s="34">
        <f>IF(AA64&gt;=75,2,IF(AA64&gt;=50,1,0))</f>
        <v>2</v>
      </c>
      <c r="AC64" s="25">
        <v>16210</v>
      </c>
      <c r="AD64" s="50">
        <f>AC64/H64/13</f>
        <v>1.9636583888552392</v>
      </c>
      <c r="AE64" s="29">
        <f>IF(AD64&gt;1.36,1,0)</f>
        <v>1</v>
      </c>
      <c r="AF64" s="25">
        <v>4870</v>
      </c>
      <c r="AG64" s="61"/>
      <c r="AH64" s="27">
        <f>IF(AF64&gt;H64*3,1,0)</f>
        <v>1</v>
      </c>
      <c r="AI64" s="25" t="s">
        <v>46</v>
      </c>
      <c r="AJ64" s="34">
        <f>IF(AI64&gt;=75,1,0)</f>
        <v>1</v>
      </c>
      <c r="AK64" s="52">
        <f>Z64+AB64+AE64+AH64+AJ64</f>
        <v>7</v>
      </c>
      <c r="AL64" s="25">
        <v>484</v>
      </c>
      <c r="AM64" s="38">
        <f>AL64/H64</f>
        <v>0.76220472440944886</v>
      </c>
      <c r="AN64" s="39">
        <f>IF(AM64&gt;=3,1,0)</f>
        <v>0</v>
      </c>
      <c r="AO64" s="25">
        <v>323</v>
      </c>
      <c r="AP64" s="40">
        <f>AO64/H64</f>
        <v>0.50866141732283465</v>
      </c>
      <c r="AQ64" s="41">
        <f>IF(AP64&gt;=3,1,0)</f>
        <v>0</v>
      </c>
      <c r="AR64" s="25">
        <v>812</v>
      </c>
      <c r="AS64" s="53">
        <f>AR64/D64</f>
        <v>18.88372093023256</v>
      </c>
      <c r="AT64" s="34">
        <f>IF(AS64&gt;22,1,0)</f>
        <v>0</v>
      </c>
      <c r="AU64" s="43">
        <f>AN64+AQ64+AT64</f>
        <v>0</v>
      </c>
      <c r="AV64" s="41">
        <f>X64+AK64+AU64</f>
        <v>15</v>
      </c>
      <c r="AW64" s="125">
        <f>AV64/18</f>
        <v>0.83333333333333337</v>
      </c>
      <c r="AX64" s="78" t="s">
        <v>163</v>
      </c>
      <c r="AY64" s="54"/>
      <c r="AZ64" s="54"/>
      <c r="BA64" s="54"/>
      <c r="BB64" s="54"/>
      <c r="BC64" s="54"/>
      <c r="BD64" s="54"/>
      <c r="BE64" s="54"/>
    </row>
    <row r="65" spans="1:57" s="55" customFormat="1" ht="15.75" x14ac:dyDescent="0.25">
      <c r="A65" s="22">
        <v>60</v>
      </c>
      <c r="B65" s="78" t="s">
        <v>164</v>
      </c>
      <c r="C65" s="24">
        <v>63</v>
      </c>
      <c r="D65" s="25">
        <v>77</v>
      </c>
      <c r="E65" s="62"/>
      <c r="F65" s="27">
        <f>IF(OR(D65&gt;(C65+40), ( D65&lt;(C65-0))),0,1)</f>
        <v>1</v>
      </c>
      <c r="G65" s="28">
        <v>1552</v>
      </c>
      <c r="H65" s="25">
        <v>1585</v>
      </c>
      <c r="I65" s="62"/>
      <c r="J65" s="27">
        <f>IF(OR(H65&gt;(G65+100),H65&lt;(G65-50)),0,1)</f>
        <v>1</v>
      </c>
      <c r="K65" s="28">
        <v>50</v>
      </c>
      <c r="L65" s="25">
        <v>50</v>
      </c>
      <c r="M65" s="62"/>
      <c r="N65" s="29">
        <f>IF(L65&lt;&gt;K65,1,1)</f>
        <v>1</v>
      </c>
      <c r="O65" s="25">
        <v>2679</v>
      </c>
      <c r="P65" s="25">
        <v>96</v>
      </c>
      <c r="Q65" s="29">
        <f>IF(P65&gt;=90,2,IF(P65&gt;=70,1,0))</f>
        <v>2</v>
      </c>
      <c r="R65" s="25">
        <v>211</v>
      </c>
      <c r="S65" s="30">
        <f>IF(R65&gt;150,1,0)</f>
        <v>1</v>
      </c>
      <c r="T65" s="31">
        <v>1386</v>
      </c>
      <c r="U65" s="25">
        <v>1539</v>
      </c>
      <c r="V65" s="48">
        <f>U65/T65</f>
        <v>1.1103896103896105</v>
      </c>
      <c r="W65" s="27">
        <f>IF(V65&gt;=80%,2,IF(V65&gt;=70%,1,0))</f>
        <v>2</v>
      </c>
      <c r="X65" s="49">
        <f>F65+J65+N65+Q65+S65+W65</f>
        <v>8</v>
      </c>
      <c r="Y65" s="25">
        <v>77</v>
      </c>
      <c r="Z65" s="34">
        <f>IF(Y65&gt;=90,2,IF(Y65&gt;=70,1,0))</f>
        <v>1</v>
      </c>
      <c r="AA65" s="25">
        <v>64</v>
      </c>
      <c r="AB65" s="34">
        <f>IF(AA65&gt;=75,2,IF(AA65&gt;=50,1,0))</f>
        <v>1</v>
      </c>
      <c r="AC65" s="25">
        <v>32678</v>
      </c>
      <c r="AD65" s="50">
        <f>AC65/H65/13</f>
        <v>1.5859257461781122</v>
      </c>
      <c r="AE65" s="29">
        <f>IF(AD65&gt;1.36,1,0)</f>
        <v>1</v>
      </c>
      <c r="AF65" s="25">
        <v>15430</v>
      </c>
      <c r="AG65" s="61"/>
      <c r="AH65" s="27">
        <f>IF(AF65&gt;H65*3,1,0)</f>
        <v>1</v>
      </c>
      <c r="AI65" s="25" t="s">
        <v>46</v>
      </c>
      <c r="AJ65" s="34">
        <f>IF(AI65&gt;=75,1,0)</f>
        <v>1</v>
      </c>
      <c r="AK65" s="52">
        <f>Z65+AB65+AE65+AH65+AJ65</f>
        <v>5</v>
      </c>
      <c r="AL65" s="25">
        <v>5078</v>
      </c>
      <c r="AM65" s="38">
        <f>AL65/H65</f>
        <v>3.2037854889589905</v>
      </c>
      <c r="AN65" s="39">
        <f>IF(AM65&gt;=3,1,0)</f>
        <v>1</v>
      </c>
      <c r="AO65" s="25">
        <v>1306</v>
      </c>
      <c r="AP65" s="40">
        <f>AO65/H65</f>
        <v>0.82397476340694009</v>
      </c>
      <c r="AQ65" s="41">
        <f>IF(AP65&gt;=3,1,0)</f>
        <v>0</v>
      </c>
      <c r="AR65" s="25">
        <v>2211</v>
      </c>
      <c r="AS65" s="53">
        <f>AR65/D65</f>
        <v>28.714285714285715</v>
      </c>
      <c r="AT65" s="34">
        <f>IF(AS65&gt;22,1,0)</f>
        <v>1</v>
      </c>
      <c r="AU65" s="43">
        <f>AN65+AQ65+AT65</f>
        <v>2</v>
      </c>
      <c r="AV65" s="41">
        <f>X65+AK65+AU65</f>
        <v>15</v>
      </c>
      <c r="AW65" s="125">
        <f>AV65/18</f>
        <v>0.83333333333333337</v>
      </c>
      <c r="AX65" s="78" t="s">
        <v>165</v>
      </c>
    </row>
    <row r="66" spans="1:57" s="55" customFormat="1" ht="15.75" x14ac:dyDescent="0.25">
      <c r="A66" s="22">
        <v>61</v>
      </c>
      <c r="B66" s="78" t="s">
        <v>166</v>
      </c>
      <c r="C66" s="24">
        <v>74</v>
      </c>
      <c r="D66" s="25">
        <v>86</v>
      </c>
      <c r="E66" s="59"/>
      <c r="F66" s="27">
        <f>IF(OR(D66&gt;(C66+40), ( D66&lt;(C66-0))),0,1)</f>
        <v>1</v>
      </c>
      <c r="G66" s="28">
        <v>2304</v>
      </c>
      <c r="H66" s="25">
        <v>2369</v>
      </c>
      <c r="I66" s="60"/>
      <c r="J66" s="27">
        <f>IF(OR(H66&gt;(G66+100),H66&lt;(G66-50)),0,1)</f>
        <v>1</v>
      </c>
      <c r="K66" s="28">
        <v>65</v>
      </c>
      <c r="L66" s="25">
        <v>65</v>
      </c>
      <c r="M66" s="49"/>
      <c r="N66" s="29">
        <f>IF(L66&lt;&gt;K66,1,1)</f>
        <v>1</v>
      </c>
      <c r="O66" s="25">
        <v>3726</v>
      </c>
      <c r="P66" s="25">
        <v>96</v>
      </c>
      <c r="Q66" s="29">
        <f>IF(P66&gt;=90,2,IF(P66&gt;=70,1,0))</f>
        <v>2</v>
      </c>
      <c r="R66" s="25">
        <v>583</v>
      </c>
      <c r="S66" s="30">
        <f>IF(R66&gt;150,1,0)</f>
        <v>1</v>
      </c>
      <c r="T66" s="87">
        <v>1833.72</v>
      </c>
      <c r="U66" s="25">
        <v>2106</v>
      </c>
      <c r="V66" s="71">
        <f>U66/T66</f>
        <v>1.1484850467901315</v>
      </c>
      <c r="W66" s="27">
        <f>IF(V66&gt;=80%,2,IF(V66&gt;=70%,1,0))</f>
        <v>2</v>
      </c>
      <c r="X66" s="72">
        <f>F66+J66+N66+Q66+S66+W66</f>
        <v>8</v>
      </c>
      <c r="Y66" s="25">
        <v>86</v>
      </c>
      <c r="Z66" s="34">
        <f>IF(Y66&gt;=90,2,IF(Y66&gt;=70,1,0))</f>
        <v>1</v>
      </c>
      <c r="AA66" s="25">
        <v>67</v>
      </c>
      <c r="AB66" s="34">
        <f>IF(AA66&gt;=75,2,IF(AA66&gt;=50,1,0))</f>
        <v>1</v>
      </c>
      <c r="AC66" s="25">
        <v>43550</v>
      </c>
      <c r="AD66" s="50">
        <f>AC66/H66/13</f>
        <v>1.4140987758547909</v>
      </c>
      <c r="AE66" s="29">
        <f>IF(AD66&gt;1.36,1,0)</f>
        <v>1</v>
      </c>
      <c r="AF66" s="25">
        <v>21330</v>
      </c>
      <c r="AG66" s="61"/>
      <c r="AH66" s="27">
        <f>IF(AF66&gt;H66*3,1,0)</f>
        <v>1</v>
      </c>
      <c r="AI66" s="25" t="s">
        <v>46</v>
      </c>
      <c r="AJ66" s="34">
        <f>IF(AI66&gt;=75,1,0)</f>
        <v>1</v>
      </c>
      <c r="AK66" s="52">
        <f>Z66+AB66+AE66+AH66+AJ66</f>
        <v>5</v>
      </c>
      <c r="AL66" s="25">
        <v>7777</v>
      </c>
      <c r="AM66" s="38">
        <f>AL66/H66</f>
        <v>3.2828197551709581</v>
      </c>
      <c r="AN66" s="39">
        <f>IF(AM66&gt;=3,1,0)</f>
        <v>1</v>
      </c>
      <c r="AO66" s="25">
        <v>2860</v>
      </c>
      <c r="AP66" s="40">
        <f>AO66/H66</f>
        <v>1.2072604474461799</v>
      </c>
      <c r="AQ66" s="41">
        <f>IF(AP66&gt;=3,1,0)</f>
        <v>0</v>
      </c>
      <c r="AR66" s="25">
        <v>2521</v>
      </c>
      <c r="AS66" s="53">
        <f>AR66/D66</f>
        <v>29.313953488372093</v>
      </c>
      <c r="AT66" s="34">
        <f>IF(AS66&gt;22,1,0)</f>
        <v>1</v>
      </c>
      <c r="AU66" s="43">
        <f>AN66+AQ66+AT66</f>
        <v>2</v>
      </c>
      <c r="AV66" s="41">
        <f>X66+AK66+AU66</f>
        <v>15</v>
      </c>
      <c r="AW66" s="125">
        <f>AV66/18</f>
        <v>0.83333333333333337</v>
      </c>
      <c r="AX66" s="78" t="s">
        <v>167</v>
      </c>
    </row>
    <row r="67" spans="1:57" s="55" customFormat="1" ht="15.75" x14ac:dyDescent="0.25">
      <c r="A67" s="46">
        <v>62</v>
      </c>
      <c r="B67" s="88" t="s">
        <v>168</v>
      </c>
      <c r="C67" s="24">
        <v>48</v>
      </c>
      <c r="D67" s="25">
        <v>57</v>
      </c>
      <c r="E67" s="47"/>
      <c r="F67" s="27">
        <f>IF(OR(D67&gt;(C67+40), ( D67&lt;(C67-0))),0,1)</f>
        <v>1</v>
      </c>
      <c r="G67" s="28">
        <v>997</v>
      </c>
      <c r="H67" s="25">
        <v>974</v>
      </c>
      <c r="I67" s="47"/>
      <c r="J67" s="27">
        <f>IF(OR(H67&gt;(G67+100),H67&lt;(G67-50)),0,1)</f>
        <v>1</v>
      </c>
      <c r="K67" s="28">
        <v>37</v>
      </c>
      <c r="L67" s="25">
        <v>37</v>
      </c>
      <c r="M67" s="47"/>
      <c r="N67" s="29">
        <f>IF(L67&lt;&gt;K67,1,1)</f>
        <v>1</v>
      </c>
      <c r="O67" s="25">
        <v>1116</v>
      </c>
      <c r="P67" s="25">
        <v>97</v>
      </c>
      <c r="Q67" s="29">
        <f>IF(P67&gt;=90,2,IF(P67&gt;=70,1,0))</f>
        <v>2</v>
      </c>
      <c r="R67" s="25">
        <v>285</v>
      </c>
      <c r="S67" s="30">
        <f>IF(R67&gt;150,1,0)</f>
        <v>1</v>
      </c>
      <c r="T67" s="58">
        <v>1340.6399999999999</v>
      </c>
      <c r="U67" s="25">
        <v>1276</v>
      </c>
      <c r="V67" s="48">
        <f>U67/T67</f>
        <v>0.95178422246091432</v>
      </c>
      <c r="W67" s="27">
        <f>IF(V67&gt;=80%,2,IF(V67&gt;=70%,1,0))</f>
        <v>2</v>
      </c>
      <c r="X67" s="49">
        <f>F67+J67+N67+Q67+S67+W67</f>
        <v>8</v>
      </c>
      <c r="Y67" s="25">
        <v>78</v>
      </c>
      <c r="Z67" s="34">
        <f>IF(Y67&gt;=90,2,IF(Y67&gt;=70,1,0))</f>
        <v>1</v>
      </c>
      <c r="AA67" s="25">
        <v>70</v>
      </c>
      <c r="AB67" s="34">
        <f>IF(AA67&gt;=75,2,IF(AA67&gt;=50,1,0))</f>
        <v>1</v>
      </c>
      <c r="AC67" s="25">
        <v>22980</v>
      </c>
      <c r="AD67" s="50">
        <f>AC67/H67/13</f>
        <v>1.8148791660085295</v>
      </c>
      <c r="AE67" s="29">
        <f>IF(AD67&gt;1.36,1,0)</f>
        <v>1</v>
      </c>
      <c r="AF67" s="25">
        <v>11200</v>
      </c>
      <c r="AG67" s="51"/>
      <c r="AH67" s="27">
        <f>IF(AF67&gt;H67*3,1,0)</f>
        <v>1</v>
      </c>
      <c r="AI67" s="25" t="s">
        <v>46</v>
      </c>
      <c r="AJ67" s="34">
        <f>IF(AI67&gt;=75,1,0)</f>
        <v>1</v>
      </c>
      <c r="AK67" s="52">
        <f>Z67+AB67+AE67+AH67+AJ67</f>
        <v>5</v>
      </c>
      <c r="AL67" s="25">
        <v>2892</v>
      </c>
      <c r="AM67" s="38">
        <f>AL67/H67</f>
        <v>2.969199178644764</v>
      </c>
      <c r="AN67" s="39">
        <v>1</v>
      </c>
      <c r="AO67" s="25">
        <v>1700</v>
      </c>
      <c r="AP67" s="40">
        <f>AO67/H67</f>
        <v>1.7453798767967146</v>
      </c>
      <c r="AQ67" s="41">
        <f>IF(AP67&gt;=3,1,0)</f>
        <v>0</v>
      </c>
      <c r="AR67" s="25">
        <v>1129</v>
      </c>
      <c r="AS67" s="53">
        <f>AR67/D67</f>
        <v>19.807017543859651</v>
      </c>
      <c r="AT67" s="34">
        <f>IF(AS67&gt;22,1,0)</f>
        <v>0</v>
      </c>
      <c r="AU67" s="43">
        <f>AN67+AQ67+AT67</f>
        <v>1</v>
      </c>
      <c r="AV67" s="131">
        <f>X67+AK67+AU67</f>
        <v>14</v>
      </c>
      <c r="AW67" s="126">
        <f>AV67/18</f>
        <v>0.77777777777777779</v>
      </c>
      <c r="AX67" s="88" t="s">
        <v>169</v>
      </c>
    </row>
    <row r="68" spans="1:57" s="55" customFormat="1" ht="15.75" x14ac:dyDescent="0.25">
      <c r="A68" s="22">
        <v>63</v>
      </c>
      <c r="B68" s="88" t="s">
        <v>170</v>
      </c>
      <c r="C68" s="24">
        <v>71</v>
      </c>
      <c r="D68" s="25">
        <v>80</v>
      </c>
      <c r="E68" s="59"/>
      <c r="F68" s="27">
        <f>IF(OR(D68&gt;(C68+40), ( D68&lt;(C68-0))),0,1)</f>
        <v>1</v>
      </c>
      <c r="G68" s="28">
        <v>1725</v>
      </c>
      <c r="H68" s="25">
        <v>1732</v>
      </c>
      <c r="I68" s="60"/>
      <c r="J68" s="27">
        <f>IF(OR(H68&gt;(G68+100),H68&lt;(G68-50)),0,1)</f>
        <v>1</v>
      </c>
      <c r="K68" s="28">
        <v>60</v>
      </c>
      <c r="L68" s="25">
        <v>60</v>
      </c>
      <c r="M68" s="49"/>
      <c r="N68" s="29">
        <f>IF(L68&lt;&gt;K68,1,1)</f>
        <v>1</v>
      </c>
      <c r="O68" s="25">
        <v>2028</v>
      </c>
      <c r="P68" s="25">
        <v>100</v>
      </c>
      <c r="Q68" s="29">
        <f>IF(P68&gt;=90,2,IF(P68&gt;=70,1,0))</f>
        <v>2</v>
      </c>
      <c r="R68" s="25">
        <v>1016</v>
      </c>
      <c r="S68" s="30">
        <f>IF(R68&gt;150,1,0)</f>
        <v>1</v>
      </c>
      <c r="T68" s="31">
        <v>2140.65</v>
      </c>
      <c r="U68" s="25">
        <v>1956</v>
      </c>
      <c r="V68" s="48">
        <f>U68/T68</f>
        <v>0.91374115338798956</v>
      </c>
      <c r="W68" s="27">
        <f>IF(V68&gt;=80%,2,IF(V68&gt;=70%,1,0))</f>
        <v>2</v>
      </c>
      <c r="X68" s="49">
        <f>F68+J68+N68+Q68+S68+W68</f>
        <v>8</v>
      </c>
      <c r="Y68" s="25">
        <v>100</v>
      </c>
      <c r="Z68" s="34">
        <f>IF(Y68&gt;=90,2,IF(Y68&gt;=70,1,0))</f>
        <v>2</v>
      </c>
      <c r="AA68" s="25">
        <v>73</v>
      </c>
      <c r="AB68" s="34">
        <f>IF(AA68&gt;=75,2,IF(AA68&gt;=50,1,0))</f>
        <v>1</v>
      </c>
      <c r="AC68" s="25">
        <v>28235</v>
      </c>
      <c r="AD68" s="50">
        <f>AC68/H68/13</f>
        <v>1.2539971575768343</v>
      </c>
      <c r="AE68" s="29">
        <f>IF(AD68&gt;1.36,1,0)</f>
        <v>0</v>
      </c>
      <c r="AF68" s="25">
        <v>11568</v>
      </c>
      <c r="AG68" s="61"/>
      <c r="AH68" s="27">
        <f>IF(AF68&gt;H68*3,1,0)</f>
        <v>1</v>
      </c>
      <c r="AI68" s="25" t="s">
        <v>46</v>
      </c>
      <c r="AJ68" s="34">
        <f>IF(AI68&gt;=75,1,0)</f>
        <v>1</v>
      </c>
      <c r="AK68" s="52">
        <f>Z68+AB68+AE68+AH68+AJ68</f>
        <v>5</v>
      </c>
      <c r="AL68" s="25">
        <v>6091</v>
      </c>
      <c r="AM68" s="38">
        <f>AL68/H68</f>
        <v>3.5167436489607389</v>
      </c>
      <c r="AN68" s="39">
        <f>IF(AM68&gt;=3,1,0)</f>
        <v>1</v>
      </c>
      <c r="AO68" s="25">
        <v>2849</v>
      </c>
      <c r="AP68" s="40">
        <f>AO68/H68</f>
        <v>1.6449191685912241</v>
      </c>
      <c r="AQ68" s="41">
        <f>IF(AP68&gt;=3,1,0)</f>
        <v>0</v>
      </c>
      <c r="AR68" s="25">
        <v>1412</v>
      </c>
      <c r="AS68" s="53">
        <f>AR68/D68</f>
        <v>17.649999999999999</v>
      </c>
      <c r="AT68" s="34">
        <f>IF(AS68&gt;22,1,0)</f>
        <v>0</v>
      </c>
      <c r="AU68" s="43">
        <f>AN68+AQ68+AT68</f>
        <v>1</v>
      </c>
      <c r="AV68" s="131">
        <f>X68+AK68+AU68</f>
        <v>14</v>
      </c>
      <c r="AW68" s="126">
        <f>AV68/18</f>
        <v>0.77777777777777779</v>
      </c>
      <c r="AX68" s="88" t="s">
        <v>171</v>
      </c>
    </row>
    <row r="69" spans="1:57" s="55" customFormat="1" ht="15.75" x14ac:dyDescent="0.25">
      <c r="A69" s="22">
        <v>64</v>
      </c>
      <c r="B69" s="88" t="s">
        <v>172</v>
      </c>
      <c r="C69" s="24">
        <v>65</v>
      </c>
      <c r="D69" s="25">
        <v>77</v>
      </c>
      <c r="E69" s="62"/>
      <c r="F69" s="27">
        <f>IF(OR(D69&gt;(C69+40), ( D69&lt;(C69-0))),0,1)</f>
        <v>1</v>
      </c>
      <c r="G69" s="28">
        <v>1106</v>
      </c>
      <c r="H69" s="25">
        <v>1086</v>
      </c>
      <c r="I69" s="62"/>
      <c r="J69" s="27">
        <f>IF(OR(H69&gt;(G69+100),H69&lt;(G69-50)),0,1)</f>
        <v>1</v>
      </c>
      <c r="K69" s="28">
        <v>40</v>
      </c>
      <c r="L69" s="25">
        <v>40</v>
      </c>
      <c r="M69" s="62"/>
      <c r="N69" s="29">
        <f>IF(L69&lt;&gt;K69,1,1)</f>
        <v>1</v>
      </c>
      <c r="O69" s="25">
        <v>1095</v>
      </c>
      <c r="P69" s="25">
        <v>97</v>
      </c>
      <c r="Q69" s="29">
        <f>IF(P69&gt;=90,2,IF(P69&gt;=70,1,0))</f>
        <v>2</v>
      </c>
      <c r="R69" s="25">
        <v>321</v>
      </c>
      <c r="S69" s="30">
        <f>IF(R69&gt;150,1,0)</f>
        <v>1</v>
      </c>
      <c r="T69" s="31">
        <v>1629.55</v>
      </c>
      <c r="U69" s="25">
        <v>1194</v>
      </c>
      <c r="V69" s="48">
        <f>U69/T69</f>
        <v>0.73271762142922892</v>
      </c>
      <c r="W69" s="27">
        <f>IF(V69&gt;=80%,2,IF(V69&gt;=70%,1,0))</f>
        <v>1</v>
      </c>
      <c r="X69" s="49">
        <f>F69+J69+N69+Q69+S69+W69</f>
        <v>7</v>
      </c>
      <c r="Y69" s="25">
        <v>81</v>
      </c>
      <c r="Z69" s="34">
        <f>IF(Y69&gt;=90,2,IF(Y69&gt;=70,1,0))</f>
        <v>1</v>
      </c>
      <c r="AA69" s="25">
        <v>71</v>
      </c>
      <c r="AB69" s="34">
        <f>IF(AA69&gt;=75,2,IF(AA69&gt;=50,1,0))</f>
        <v>1</v>
      </c>
      <c r="AC69" s="25">
        <v>27693</v>
      </c>
      <c r="AD69" s="50">
        <f>AC69/H69/13</f>
        <v>1.9615384615384615</v>
      </c>
      <c r="AE69" s="29">
        <f>IF(AD69&gt;1.36,1,0)</f>
        <v>1</v>
      </c>
      <c r="AF69" s="25">
        <v>12883</v>
      </c>
      <c r="AG69" s="61"/>
      <c r="AH69" s="27">
        <f>IF(AF69&gt;H69*3,1,0)</f>
        <v>1</v>
      </c>
      <c r="AI69" s="25" t="s">
        <v>46</v>
      </c>
      <c r="AJ69" s="34">
        <f>IF(AI69&gt;=75,1,0)</f>
        <v>1</v>
      </c>
      <c r="AK69" s="52">
        <f>Z69+AB69+AE69+AH69+AJ69</f>
        <v>5</v>
      </c>
      <c r="AL69" s="25">
        <v>4509</v>
      </c>
      <c r="AM69" s="38">
        <f>AL69/H69</f>
        <v>4.1519337016574589</v>
      </c>
      <c r="AN69" s="39">
        <f>IF(AM69&gt;=3,1,0)</f>
        <v>1</v>
      </c>
      <c r="AO69" s="25">
        <v>328</v>
      </c>
      <c r="AP69" s="40">
        <f>AO69/H69</f>
        <v>0.30202578268876612</v>
      </c>
      <c r="AQ69" s="41">
        <f>IF(AP69&gt;=3,1,0)</f>
        <v>0</v>
      </c>
      <c r="AR69" s="25">
        <v>1710</v>
      </c>
      <c r="AS69" s="53">
        <f>AR69/D69</f>
        <v>22.207792207792206</v>
      </c>
      <c r="AT69" s="34">
        <f>IF(AS69&gt;22,1,0)</f>
        <v>1</v>
      </c>
      <c r="AU69" s="43">
        <f>AN69+AQ69+AT69</f>
        <v>2</v>
      </c>
      <c r="AV69" s="131">
        <f>X69+AK69+AU69</f>
        <v>14</v>
      </c>
      <c r="AW69" s="126">
        <f>AV69/18</f>
        <v>0.77777777777777779</v>
      </c>
      <c r="AX69" s="88" t="s">
        <v>173</v>
      </c>
    </row>
    <row r="70" spans="1:57" s="55" customFormat="1" ht="15.75" x14ac:dyDescent="0.25">
      <c r="A70" s="46">
        <v>65</v>
      </c>
      <c r="B70" s="88" t="s">
        <v>174</v>
      </c>
      <c r="C70" s="24">
        <v>30</v>
      </c>
      <c r="D70" s="25">
        <v>40</v>
      </c>
      <c r="E70" s="63"/>
      <c r="F70" s="27">
        <f>IF(OR(D70&gt;(C70+40), ( D70&lt;(C70-0))),0,1)</f>
        <v>1</v>
      </c>
      <c r="G70" s="28">
        <v>643</v>
      </c>
      <c r="H70" s="25">
        <v>645</v>
      </c>
      <c r="I70" s="57"/>
      <c r="J70" s="27">
        <f>IF(OR(H70&gt;(G70+100),H70&lt;(G70-50)),0,1)</f>
        <v>1</v>
      </c>
      <c r="K70" s="28">
        <v>23</v>
      </c>
      <c r="L70" s="25">
        <v>23</v>
      </c>
      <c r="M70" s="49"/>
      <c r="N70" s="29">
        <f>IF(L70&lt;&gt;K70,1,1)</f>
        <v>1</v>
      </c>
      <c r="O70" s="25">
        <v>738</v>
      </c>
      <c r="P70" s="25">
        <v>96</v>
      </c>
      <c r="Q70" s="29">
        <f>IF(P70&gt;=90,2,IF(P70&gt;=70,1,0))</f>
        <v>2</v>
      </c>
      <c r="R70" s="25">
        <v>291</v>
      </c>
      <c r="S70" s="30">
        <f>IF(R70&gt;150,1,0)</f>
        <v>1</v>
      </c>
      <c r="T70" s="31">
        <v>696.9</v>
      </c>
      <c r="U70" s="25">
        <v>721</v>
      </c>
      <c r="V70" s="48">
        <f>U70/T70</f>
        <v>1.0345817190414694</v>
      </c>
      <c r="W70" s="27">
        <f>IF(V70&gt;=80%,2,IF(V70&gt;=70%,1,0))</f>
        <v>2</v>
      </c>
      <c r="X70" s="49">
        <f>F70+J70+N70+Q70+S70+W70</f>
        <v>8</v>
      </c>
      <c r="Y70" s="25">
        <v>82</v>
      </c>
      <c r="Z70" s="34">
        <f>IF(Y70&gt;=90,2,IF(Y70&gt;=70,1,0))</f>
        <v>1</v>
      </c>
      <c r="AA70" s="25">
        <v>73</v>
      </c>
      <c r="AB70" s="34">
        <f>IF(AA70&gt;=75,2,IF(AA70&gt;=50,1,0))</f>
        <v>1</v>
      </c>
      <c r="AC70" s="25">
        <v>11699</v>
      </c>
      <c r="AD70" s="50">
        <f>AC70/H70/13</f>
        <v>1.3952295766249254</v>
      </c>
      <c r="AE70" s="29">
        <f>IF(AD70&gt;1.36,1,0)</f>
        <v>1</v>
      </c>
      <c r="AF70" s="25">
        <v>3718</v>
      </c>
      <c r="AG70" s="51"/>
      <c r="AH70" s="27">
        <f>IF(AF70&gt;H70*3,1,0)</f>
        <v>1</v>
      </c>
      <c r="AI70" s="25" t="s">
        <v>46</v>
      </c>
      <c r="AJ70" s="34">
        <f>IF(AI70&gt;=75,1,0)</f>
        <v>1</v>
      </c>
      <c r="AK70" s="52">
        <f>Z70+AB70+AE70+AH70+AJ70</f>
        <v>5</v>
      </c>
      <c r="AL70" s="25">
        <v>824</v>
      </c>
      <c r="AM70" s="38">
        <f>AL70/H70</f>
        <v>1.2775193798449613</v>
      </c>
      <c r="AN70" s="39">
        <f>IF(AM70&gt;=3,1,0)</f>
        <v>0</v>
      </c>
      <c r="AO70" s="25">
        <v>940</v>
      </c>
      <c r="AP70" s="40">
        <f>AO70/H70</f>
        <v>1.4573643410852712</v>
      </c>
      <c r="AQ70" s="41">
        <f>IF(AP70&gt;=3,1,0)</f>
        <v>0</v>
      </c>
      <c r="AR70" s="25">
        <v>870</v>
      </c>
      <c r="AS70" s="53">
        <f>AR70/D70</f>
        <v>21.75</v>
      </c>
      <c r="AT70" s="34">
        <v>1</v>
      </c>
      <c r="AU70" s="43">
        <f>AN70+AQ70+AT70</f>
        <v>1</v>
      </c>
      <c r="AV70" s="131">
        <f>X70+AK70+AU70</f>
        <v>14</v>
      </c>
      <c r="AW70" s="126">
        <f>AV70/18</f>
        <v>0.77777777777777779</v>
      </c>
      <c r="AX70" s="88" t="s">
        <v>175</v>
      </c>
      <c r="AY70" s="54"/>
      <c r="AZ70" s="54"/>
      <c r="BA70" s="54"/>
      <c r="BB70" s="54"/>
      <c r="BC70" s="54"/>
      <c r="BD70" s="54"/>
      <c r="BE70" s="54"/>
    </row>
    <row r="71" spans="1:57" s="55" customFormat="1" ht="15.75" x14ac:dyDescent="0.25">
      <c r="A71" s="22">
        <v>66</v>
      </c>
      <c r="B71" s="88" t="s">
        <v>176</v>
      </c>
      <c r="C71" s="24">
        <v>59</v>
      </c>
      <c r="D71" s="25">
        <v>70</v>
      </c>
      <c r="E71" s="59"/>
      <c r="F71" s="27">
        <f>IF(OR(D71&gt;(C71+40), ( D71&lt;(C71-0))),0,1)</f>
        <v>1</v>
      </c>
      <c r="G71" s="28">
        <v>1334</v>
      </c>
      <c r="H71" s="25">
        <v>1366</v>
      </c>
      <c r="I71" s="60"/>
      <c r="J71" s="27">
        <f>IF(OR(H71&gt;(G71+100),H71&lt;(G71-50)),0,1)</f>
        <v>1</v>
      </c>
      <c r="K71" s="28">
        <v>45</v>
      </c>
      <c r="L71" s="25">
        <v>45</v>
      </c>
      <c r="M71" s="49"/>
      <c r="N71" s="29">
        <f>IF(L71&lt;&gt;K71,1,1)</f>
        <v>1</v>
      </c>
      <c r="O71" s="25">
        <v>1755</v>
      </c>
      <c r="P71" s="25">
        <v>98</v>
      </c>
      <c r="Q71" s="29">
        <f>IF(P71&gt;=90,2,IF(P71&gt;=70,1,0))</f>
        <v>2</v>
      </c>
      <c r="R71" s="25">
        <v>256</v>
      </c>
      <c r="S71" s="30">
        <f>IF(R71&gt;150,1,0)</f>
        <v>1</v>
      </c>
      <c r="T71" s="31">
        <v>1499.7800000000002</v>
      </c>
      <c r="U71" s="25">
        <v>1456</v>
      </c>
      <c r="V71" s="48">
        <f>U71/T71</f>
        <v>0.97080905199429235</v>
      </c>
      <c r="W71" s="27">
        <f>IF(V71&gt;=80%,2,IF(V71&gt;=70%,1,0))</f>
        <v>2</v>
      </c>
      <c r="X71" s="49">
        <f>F71+J71+N71+Q71+S71+W71</f>
        <v>8</v>
      </c>
      <c r="Y71" s="25">
        <v>83</v>
      </c>
      <c r="Z71" s="34">
        <f>IF(Y71&gt;=90,2,IF(Y71&gt;=70,1,0))</f>
        <v>1</v>
      </c>
      <c r="AA71" s="25">
        <v>68</v>
      </c>
      <c r="AB71" s="34">
        <f>IF(AA71&gt;=75,2,IF(AA71&gt;=50,1,0))</f>
        <v>1</v>
      </c>
      <c r="AC71" s="25">
        <v>28720</v>
      </c>
      <c r="AD71" s="50">
        <f>AC71/H71/13</f>
        <v>1.6172992454105191</v>
      </c>
      <c r="AE71" s="29">
        <f>IF(AD71&gt;1.36,1,0)</f>
        <v>1</v>
      </c>
      <c r="AF71" s="25">
        <v>8996</v>
      </c>
      <c r="AG71" s="61"/>
      <c r="AH71" s="27">
        <f>IF(AF71&gt;H71*3,1,0)</f>
        <v>1</v>
      </c>
      <c r="AI71" s="25" t="s">
        <v>46</v>
      </c>
      <c r="AJ71" s="34">
        <f>IF(AI71&gt;=75,1,0)</f>
        <v>1</v>
      </c>
      <c r="AK71" s="52">
        <f>Z71+AB71+AE71+AH71+AJ71</f>
        <v>5</v>
      </c>
      <c r="AL71" s="25">
        <v>3251</v>
      </c>
      <c r="AM71" s="38">
        <f>AL71/H71</f>
        <v>2.3799414348462666</v>
      </c>
      <c r="AN71" s="39">
        <f>IF(AM71&gt;=3,1,0)</f>
        <v>0</v>
      </c>
      <c r="AO71" s="25">
        <v>424</v>
      </c>
      <c r="AP71" s="40">
        <f>AO71/H71</f>
        <v>0.31039531478770133</v>
      </c>
      <c r="AQ71" s="41">
        <f>IF(AP71&gt;=3,1,0)</f>
        <v>0</v>
      </c>
      <c r="AR71" s="25">
        <v>1966</v>
      </c>
      <c r="AS71" s="53">
        <f>AR71/D71</f>
        <v>28.085714285714285</v>
      </c>
      <c r="AT71" s="34">
        <f>IF(AS71&gt;22,1,0)</f>
        <v>1</v>
      </c>
      <c r="AU71" s="43">
        <f>AN71+AQ71+AT71</f>
        <v>1</v>
      </c>
      <c r="AV71" s="131">
        <f>X71+AK71+AU71</f>
        <v>14</v>
      </c>
      <c r="AW71" s="126">
        <f>AV71/18</f>
        <v>0.77777777777777779</v>
      </c>
      <c r="AX71" s="88" t="s">
        <v>177</v>
      </c>
      <c r="AY71" s="54"/>
      <c r="AZ71" s="54"/>
      <c r="BA71" s="54"/>
      <c r="BB71" s="54"/>
      <c r="BC71" s="54"/>
      <c r="BD71" s="54"/>
      <c r="BE71" s="54"/>
    </row>
    <row r="72" spans="1:57" s="55" customFormat="1" ht="15.75" x14ac:dyDescent="0.25">
      <c r="A72" s="22">
        <v>67</v>
      </c>
      <c r="B72" s="88" t="s">
        <v>178</v>
      </c>
      <c r="C72" s="24">
        <v>29</v>
      </c>
      <c r="D72" s="25">
        <v>34</v>
      </c>
      <c r="E72" s="67"/>
      <c r="F72" s="27">
        <f>IF(OR(D72&gt;(C72+40), ( D72&lt;(C72-0))),0,1)</f>
        <v>1</v>
      </c>
      <c r="G72" s="28">
        <v>546</v>
      </c>
      <c r="H72" s="25">
        <v>539</v>
      </c>
      <c r="I72" s="67"/>
      <c r="J72" s="27">
        <f>IF(OR(H72&gt;(G72+100),H72&lt;(G72-50)),0,1)</f>
        <v>1</v>
      </c>
      <c r="K72" s="28">
        <v>21</v>
      </c>
      <c r="L72" s="25">
        <v>21</v>
      </c>
      <c r="M72" s="49"/>
      <c r="N72" s="29">
        <f>IF(L72&lt;&gt;K72,1,1)</f>
        <v>1</v>
      </c>
      <c r="O72" s="25">
        <v>521</v>
      </c>
      <c r="P72" s="25">
        <v>100</v>
      </c>
      <c r="Q72" s="29">
        <f>IF(P72&gt;=90,2,IF(P72&gt;=70,1,0))</f>
        <v>2</v>
      </c>
      <c r="R72" s="25">
        <v>213</v>
      </c>
      <c r="S72" s="30">
        <f>IF(R72&gt;150,1,0)</f>
        <v>1</v>
      </c>
      <c r="T72" s="68">
        <v>704.12</v>
      </c>
      <c r="U72" s="25">
        <v>640</v>
      </c>
      <c r="V72" s="48">
        <f>U72/T72</f>
        <v>0.90893597682213256</v>
      </c>
      <c r="W72" s="27">
        <f>IF(V72&gt;=80%,2,IF(V72&gt;=70%,1,0))</f>
        <v>2</v>
      </c>
      <c r="X72" s="49">
        <f>F72+J72+N72+Q72+S72+W72</f>
        <v>8</v>
      </c>
      <c r="Y72" s="25">
        <v>83</v>
      </c>
      <c r="Z72" s="34">
        <f>IF(Y72&gt;=90,2,IF(Y72&gt;=70,1,0))</f>
        <v>1</v>
      </c>
      <c r="AA72" s="25">
        <v>67</v>
      </c>
      <c r="AB72" s="34">
        <f>IF(AA72&gt;=75,2,IF(AA72&gt;=50,1,0))</f>
        <v>1</v>
      </c>
      <c r="AC72" s="25">
        <v>14019</v>
      </c>
      <c r="AD72" s="50">
        <f>AC72/H72/13</f>
        <v>2.0007135721421436</v>
      </c>
      <c r="AE72" s="29">
        <f>IF(AD72&gt;1.36,1,0)</f>
        <v>1</v>
      </c>
      <c r="AF72" s="25">
        <v>5108</v>
      </c>
      <c r="AG72" s="89"/>
      <c r="AH72" s="27">
        <f>IF(AF72&gt;H72*3,1,0)</f>
        <v>1</v>
      </c>
      <c r="AI72" s="25" t="s">
        <v>46</v>
      </c>
      <c r="AJ72" s="34">
        <f>IF(AI72&gt;=75,1,0)</f>
        <v>1</v>
      </c>
      <c r="AK72" s="52">
        <f>Z72+AB72+AE72+AH72+AJ72</f>
        <v>5</v>
      </c>
      <c r="AL72" s="25">
        <v>616</v>
      </c>
      <c r="AM72" s="38">
        <f>AL72/H72</f>
        <v>1.1428571428571428</v>
      </c>
      <c r="AN72" s="39">
        <f>IF(AM72&gt;=3,1,0)</f>
        <v>0</v>
      </c>
      <c r="AO72" s="25">
        <v>847</v>
      </c>
      <c r="AP72" s="40">
        <f>AO72/H72</f>
        <v>1.5714285714285714</v>
      </c>
      <c r="AQ72" s="41">
        <f>IF(AP72&gt;=3,1,0)</f>
        <v>0</v>
      </c>
      <c r="AR72" s="25">
        <v>1001</v>
      </c>
      <c r="AS72" s="53">
        <f>AR72/D72</f>
        <v>29.441176470588236</v>
      </c>
      <c r="AT72" s="34">
        <f>IF(AS72&gt;22,1,0)</f>
        <v>1</v>
      </c>
      <c r="AU72" s="43">
        <f>AN72+AQ72+AT72</f>
        <v>1</v>
      </c>
      <c r="AV72" s="131">
        <f>X72+AK72+AU72</f>
        <v>14</v>
      </c>
      <c r="AW72" s="126">
        <f>AV72/18</f>
        <v>0.77777777777777779</v>
      </c>
      <c r="AX72" s="88" t="s">
        <v>179</v>
      </c>
    </row>
    <row r="73" spans="1:57" s="55" customFormat="1" ht="15.75" x14ac:dyDescent="0.25">
      <c r="A73" s="46">
        <v>68</v>
      </c>
      <c r="B73" s="88" t="s">
        <v>180</v>
      </c>
      <c r="C73" s="24">
        <v>46</v>
      </c>
      <c r="D73" s="25">
        <v>66</v>
      </c>
      <c r="E73" s="47"/>
      <c r="F73" s="27">
        <f>IF(OR(D73&gt;(C73+40), ( D73&lt;(C73-0))),0,1)</f>
        <v>1</v>
      </c>
      <c r="G73" s="28">
        <v>1489</v>
      </c>
      <c r="H73" s="25">
        <v>1524</v>
      </c>
      <c r="I73" s="47"/>
      <c r="J73" s="27">
        <f>IF(OR(H73&gt;(G73+100),H73&lt;(G73-50)),0,1)</f>
        <v>1</v>
      </c>
      <c r="K73" s="28">
        <v>48</v>
      </c>
      <c r="L73" s="25">
        <v>48</v>
      </c>
      <c r="M73" s="47"/>
      <c r="N73" s="29">
        <f>IF(L73&lt;&gt;K73,1,1)</f>
        <v>1</v>
      </c>
      <c r="O73" s="25">
        <v>2311</v>
      </c>
      <c r="P73" s="25">
        <v>96</v>
      </c>
      <c r="Q73" s="29">
        <f>IF(P73&gt;=90,2,IF(P73&gt;=70,1,0))</f>
        <v>2</v>
      </c>
      <c r="R73" s="25">
        <v>322</v>
      </c>
      <c r="S73" s="30">
        <f>IF(R73&gt;150,1,0)</f>
        <v>1</v>
      </c>
      <c r="T73" s="31">
        <v>1205.6600000000001</v>
      </c>
      <c r="U73" s="25">
        <v>1462</v>
      </c>
      <c r="V73" s="48">
        <f>U73/T73</f>
        <v>1.212613838063799</v>
      </c>
      <c r="W73" s="27">
        <f>IF(V73&gt;=80%,2,IF(V73&gt;=70%,1,0))</f>
        <v>2</v>
      </c>
      <c r="X73" s="49">
        <f>F73+J73+N73+Q73+S73+W73</f>
        <v>8</v>
      </c>
      <c r="Y73" s="25">
        <v>72</v>
      </c>
      <c r="Z73" s="34">
        <f>IF(Y73&gt;=90,2,IF(Y73&gt;=70,1,0))</f>
        <v>1</v>
      </c>
      <c r="AA73" s="25">
        <v>73</v>
      </c>
      <c r="AB73" s="34">
        <f>IF(AA73&gt;=75,2,IF(AA73&gt;=50,1,0))</f>
        <v>1</v>
      </c>
      <c r="AC73" s="25">
        <v>36104</v>
      </c>
      <c r="AD73" s="50">
        <f>AC73/H73/13</f>
        <v>1.8223299010700584</v>
      </c>
      <c r="AE73" s="29">
        <f>IF(AD73&gt;1.36,1,0)</f>
        <v>1</v>
      </c>
      <c r="AF73" s="25">
        <v>11580</v>
      </c>
      <c r="AG73" s="51"/>
      <c r="AH73" s="27">
        <f>IF(AF73&gt;H73*3,1,0)</f>
        <v>1</v>
      </c>
      <c r="AI73" s="25" t="s">
        <v>46</v>
      </c>
      <c r="AJ73" s="34">
        <f>IF(AI73&gt;=75,1,0)</f>
        <v>1</v>
      </c>
      <c r="AK73" s="52">
        <f>Z73+AB73+AE73+AH73+AJ73</f>
        <v>5</v>
      </c>
      <c r="AL73" s="25">
        <v>659</v>
      </c>
      <c r="AM73" s="38">
        <f>AL73/H73</f>
        <v>0.43241469816272965</v>
      </c>
      <c r="AN73" s="39">
        <f>IF(AM73&gt;=3,1,0)</f>
        <v>0</v>
      </c>
      <c r="AO73" s="25">
        <v>1692</v>
      </c>
      <c r="AP73" s="40">
        <f>AO73/H73</f>
        <v>1.110236220472441</v>
      </c>
      <c r="AQ73" s="41">
        <f>IF(AP73&gt;=3,1,0)</f>
        <v>0</v>
      </c>
      <c r="AR73" s="25">
        <v>1505</v>
      </c>
      <c r="AS73" s="53">
        <f>AR73/D73</f>
        <v>22.803030303030305</v>
      </c>
      <c r="AT73" s="34">
        <f>IF(AS73&gt;22,1,0)</f>
        <v>1</v>
      </c>
      <c r="AU73" s="43">
        <f>AN73+AQ73+AT73</f>
        <v>1</v>
      </c>
      <c r="AV73" s="131">
        <f>X73+AK73+AU73</f>
        <v>14</v>
      </c>
      <c r="AW73" s="126">
        <f>AV73/18</f>
        <v>0.77777777777777779</v>
      </c>
      <c r="AX73" s="88" t="s">
        <v>181</v>
      </c>
      <c r="AY73" s="54"/>
      <c r="AZ73" s="54"/>
      <c r="BA73" s="54"/>
      <c r="BB73" s="54"/>
      <c r="BC73" s="54"/>
      <c r="BD73" s="54"/>
      <c r="BE73" s="54"/>
    </row>
    <row r="74" spans="1:57" s="55" customFormat="1" ht="15.75" x14ac:dyDescent="0.25">
      <c r="A74" s="22">
        <v>69</v>
      </c>
      <c r="B74" s="88" t="s">
        <v>182</v>
      </c>
      <c r="C74" s="24">
        <v>38</v>
      </c>
      <c r="D74" s="25">
        <v>43</v>
      </c>
      <c r="E74" s="59"/>
      <c r="F74" s="27">
        <f>IF(OR(D74&gt;(C74+40), ( D74&lt;(C74-0))),0,1)</f>
        <v>1</v>
      </c>
      <c r="G74" s="28">
        <v>884</v>
      </c>
      <c r="H74" s="25">
        <v>882</v>
      </c>
      <c r="I74" s="60"/>
      <c r="J74" s="27">
        <f>IF(OR(H74&gt;(G74+100),H74&lt;(G74-50)),0,1)</f>
        <v>1</v>
      </c>
      <c r="K74" s="28">
        <v>32</v>
      </c>
      <c r="L74" s="25">
        <v>32</v>
      </c>
      <c r="M74" s="49"/>
      <c r="N74" s="29">
        <f>IF(L74&lt;&gt;K74,1,1)</f>
        <v>1</v>
      </c>
      <c r="O74" s="25">
        <v>935</v>
      </c>
      <c r="P74" s="25">
        <v>100</v>
      </c>
      <c r="Q74" s="29">
        <f>IF(P74&gt;=90,2,IF(P74&gt;=70,1,0))</f>
        <v>2</v>
      </c>
      <c r="R74" s="25">
        <v>237</v>
      </c>
      <c r="S74" s="30">
        <f>IF(R74&gt;150,1,0)</f>
        <v>1</v>
      </c>
      <c r="T74" s="31">
        <v>1116.44</v>
      </c>
      <c r="U74" s="25">
        <v>798</v>
      </c>
      <c r="V74" s="48">
        <f>U74/T74</f>
        <v>0.71477195371000679</v>
      </c>
      <c r="W74" s="27">
        <f>IF(V74&gt;=80%,2,IF(V74&gt;=70%,1,0))</f>
        <v>1</v>
      </c>
      <c r="X74" s="49">
        <f>F74+J74+N74+Q74+S74+W74</f>
        <v>7</v>
      </c>
      <c r="Y74" s="25">
        <v>81</v>
      </c>
      <c r="Z74" s="34">
        <f>IF(Y74&gt;=90,2,IF(Y74&gt;=70,1,0))</f>
        <v>1</v>
      </c>
      <c r="AA74" s="25">
        <v>75</v>
      </c>
      <c r="AB74" s="34">
        <f>IF(AA74&gt;=75,2,IF(AA74&gt;=50,1,0))</f>
        <v>2</v>
      </c>
      <c r="AC74" s="25">
        <v>16279</v>
      </c>
      <c r="AD74" s="50">
        <f>AC74/H74/13</f>
        <v>1.419762776905634</v>
      </c>
      <c r="AE74" s="29">
        <f>IF(AD74&gt;1.36,1,0)</f>
        <v>1</v>
      </c>
      <c r="AF74" s="25">
        <v>5536</v>
      </c>
      <c r="AG74" s="61"/>
      <c r="AH74" s="27">
        <f>IF(AF74&gt;H74*3,1,0)</f>
        <v>1</v>
      </c>
      <c r="AI74" s="25" t="s">
        <v>46</v>
      </c>
      <c r="AJ74" s="34">
        <f>IF(AI74&gt;=75,1,0)</f>
        <v>1</v>
      </c>
      <c r="AK74" s="52">
        <f>Z74+AB74+AE74+AH74+AJ74</f>
        <v>6</v>
      </c>
      <c r="AL74" s="25">
        <v>2013</v>
      </c>
      <c r="AM74" s="38">
        <f>AL74/H74</f>
        <v>2.2823129251700682</v>
      </c>
      <c r="AN74" s="39">
        <f>IF(AM74&gt;=3,1,0)</f>
        <v>0</v>
      </c>
      <c r="AO74" s="25">
        <v>1971</v>
      </c>
      <c r="AP74" s="40">
        <f>AO74/H74</f>
        <v>2.2346938775510203</v>
      </c>
      <c r="AQ74" s="41">
        <f>IF(AP74&gt;=3,1,0)</f>
        <v>0</v>
      </c>
      <c r="AR74" s="25">
        <v>1269</v>
      </c>
      <c r="AS74" s="53">
        <f>AR74/D74</f>
        <v>29.511627906976745</v>
      </c>
      <c r="AT74" s="34">
        <f>IF(AS74&gt;22,1,0)</f>
        <v>1</v>
      </c>
      <c r="AU74" s="43">
        <f>AN74+AQ74+AT74</f>
        <v>1</v>
      </c>
      <c r="AV74" s="131">
        <f>X74+AK74+AU74</f>
        <v>14</v>
      </c>
      <c r="AW74" s="126">
        <f>AV74/18</f>
        <v>0.77777777777777779</v>
      </c>
      <c r="AX74" s="88" t="s">
        <v>183</v>
      </c>
    </row>
    <row r="75" spans="1:57" s="55" customFormat="1" ht="15.75" x14ac:dyDescent="0.25">
      <c r="A75" s="22">
        <v>70</v>
      </c>
      <c r="B75" s="88" t="s">
        <v>184</v>
      </c>
      <c r="C75" s="24">
        <v>72</v>
      </c>
      <c r="D75" s="25">
        <v>79</v>
      </c>
      <c r="E75" s="47"/>
      <c r="F75" s="27">
        <f>IF(OR(D75&gt;(C75+40), ( D75&lt;(C75-0))),0,1)</f>
        <v>1</v>
      </c>
      <c r="G75" s="28">
        <v>1730</v>
      </c>
      <c r="H75" s="25">
        <v>1738</v>
      </c>
      <c r="I75" s="47"/>
      <c r="J75" s="27">
        <f>IF(OR(H75&gt;(G75+100),H75&lt;(G75-50)),0,1)</f>
        <v>1</v>
      </c>
      <c r="K75" s="28">
        <v>55</v>
      </c>
      <c r="L75" s="25">
        <v>55</v>
      </c>
      <c r="M75" s="47"/>
      <c r="N75" s="29">
        <f>IF(L75&lt;&gt;K75,1,1)</f>
        <v>1</v>
      </c>
      <c r="O75" s="25">
        <v>3085</v>
      </c>
      <c r="P75" s="25">
        <v>99</v>
      </c>
      <c r="Q75" s="29">
        <f>IF(P75&gt;=90,2,IF(P75&gt;=70,1,0))</f>
        <v>2</v>
      </c>
      <c r="R75" s="25">
        <v>580</v>
      </c>
      <c r="S75" s="30">
        <f>IF(R75&gt;150,1,0)</f>
        <v>1</v>
      </c>
      <c r="T75" s="31">
        <v>2224.7999999999997</v>
      </c>
      <c r="U75" s="25">
        <v>1719</v>
      </c>
      <c r="V75" s="48">
        <f>U75/T75</f>
        <v>0.77265372168284796</v>
      </c>
      <c r="W75" s="27">
        <f>IF(V75&gt;=80%,2,IF(V75&gt;=70%,1,0))</f>
        <v>1</v>
      </c>
      <c r="X75" s="49">
        <f>F75+J75+N75+Q75+S75+W75</f>
        <v>7</v>
      </c>
      <c r="Y75" s="25">
        <v>85</v>
      </c>
      <c r="Z75" s="34">
        <f>IF(Y75&gt;=90,2,IF(Y75&gt;=70,1,0))</f>
        <v>1</v>
      </c>
      <c r="AA75" s="25">
        <v>72</v>
      </c>
      <c r="AB75" s="34">
        <f>IF(AA75&gt;=75,2,IF(AA75&gt;=50,1,0))</f>
        <v>1</v>
      </c>
      <c r="AC75" s="25">
        <v>37550</v>
      </c>
      <c r="AD75" s="50">
        <f>AC75/H75/13</f>
        <v>1.6619456492874214</v>
      </c>
      <c r="AE75" s="29">
        <f>IF(AD75&gt;1.36,1,0)</f>
        <v>1</v>
      </c>
      <c r="AF75" s="25">
        <v>9714</v>
      </c>
      <c r="AG75" s="51"/>
      <c r="AH75" s="27">
        <f>IF(AF75&gt;H75*3,1,0)</f>
        <v>1</v>
      </c>
      <c r="AI75" s="25" t="s">
        <v>46</v>
      </c>
      <c r="AJ75" s="34">
        <f>IF(AI75&gt;=75,1,0)</f>
        <v>1</v>
      </c>
      <c r="AK75" s="52">
        <f>Z75+AB75+AE75+AH75+AJ75</f>
        <v>5</v>
      </c>
      <c r="AL75" s="25">
        <v>5132</v>
      </c>
      <c r="AM75" s="38">
        <f>AL75/H75</f>
        <v>2.9528193325661678</v>
      </c>
      <c r="AN75" s="39">
        <v>1</v>
      </c>
      <c r="AO75" s="25">
        <v>2482</v>
      </c>
      <c r="AP75" s="40">
        <f>AO75/H75</f>
        <v>1.4280782508630609</v>
      </c>
      <c r="AQ75" s="41">
        <f>IF(AP75&gt;=3,1,0)</f>
        <v>0</v>
      </c>
      <c r="AR75" s="25">
        <v>2344</v>
      </c>
      <c r="AS75" s="53">
        <f>AR75/D75</f>
        <v>29.670886075949365</v>
      </c>
      <c r="AT75" s="34">
        <f>IF(AS75&gt;22,1,0)</f>
        <v>1</v>
      </c>
      <c r="AU75" s="43">
        <f>AN75+AQ75+AT75</f>
        <v>2</v>
      </c>
      <c r="AV75" s="131">
        <f>X75+AK75+AU75</f>
        <v>14</v>
      </c>
      <c r="AW75" s="126">
        <f>AV75/18</f>
        <v>0.77777777777777779</v>
      </c>
      <c r="AX75" s="88" t="s">
        <v>185</v>
      </c>
    </row>
    <row r="76" spans="1:57" s="55" customFormat="1" ht="15.75" x14ac:dyDescent="0.25">
      <c r="A76" s="46">
        <v>71</v>
      </c>
      <c r="B76" s="88" t="s">
        <v>186</v>
      </c>
      <c r="C76" s="24">
        <v>66</v>
      </c>
      <c r="D76" s="25">
        <v>83</v>
      </c>
      <c r="E76" s="47"/>
      <c r="F76" s="27">
        <f>IF(OR(D76&gt;(C76+40), ( D76&lt;(C76-0))),0,1)</f>
        <v>1</v>
      </c>
      <c r="G76" s="28">
        <v>1541</v>
      </c>
      <c r="H76" s="25">
        <v>1542</v>
      </c>
      <c r="I76" s="47"/>
      <c r="J76" s="27">
        <f>IF(OR(H76&gt;(G76+100),H76&lt;(G76-50)),0,1)</f>
        <v>1</v>
      </c>
      <c r="K76" s="28">
        <v>53</v>
      </c>
      <c r="L76" s="25">
        <v>53</v>
      </c>
      <c r="M76" s="47"/>
      <c r="N76" s="29">
        <f>IF(L76&lt;&gt;K76,1,1)</f>
        <v>1</v>
      </c>
      <c r="O76" s="25">
        <v>1638</v>
      </c>
      <c r="P76" s="25">
        <v>95</v>
      </c>
      <c r="Q76" s="29">
        <f>IF(P76&gt;=90,2,IF(P76&gt;=70,1,0))</f>
        <v>2</v>
      </c>
      <c r="R76" s="25">
        <v>366</v>
      </c>
      <c r="S76" s="30">
        <f>IF(R76&gt;150,1,0)</f>
        <v>1</v>
      </c>
      <c r="T76" s="31">
        <v>1859.8799999999999</v>
      </c>
      <c r="U76" s="25">
        <v>1639</v>
      </c>
      <c r="V76" s="48">
        <f>U76/T76</f>
        <v>0.88123964986988412</v>
      </c>
      <c r="W76" s="27">
        <f>IF(V76&gt;=80%,2,IF(V76&gt;=70%,1,0))</f>
        <v>2</v>
      </c>
      <c r="X76" s="49">
        <f>F76+J76+N76+Q76+S76+W76</f>
        <v>8</v>
      </c>
      <c r="Y76" s="25">
        <v>84</v>
      </c>
      <c r="Z76" s="34">
        <f>IF(Y76&gt;=90,2,IF(Y76&gt;=70,1,0))</f>
        <v>1</v>
      </c>
      <c r="AA76" s="25">
        <v>68</v>
      </c>
      <c r="AB76" s="34">
        <f>IF(AA76&gt;=75,2,IF(AA76&gt;=50,1,0))</f>
        <v>1</v>
      </c>
      <c r="AC76" s="25">
        <v>29789</v>
      </c>
      <c r="AD76" s="50">
        <f>AC76/H76/13</f>
        <v>1.4860321261099472</v>
      </c>
      <c r="AE76" s="29">
        <f>IF(AD76&gt;1.36,1,0)</f>
        <v>1</v>
      </c>
      <c r="AF76" s="25">
        <v>13345</v>
      </c>
      <c r="AG76" s="51"/>
      <c r="AH76" s="27">
        <f>IF(AF76&gt;H76*3,1,0)</f>
        <v>1</v>
      </c>
      <c r="AI76" s="25" t="s">
        <v>46</v>
      </c>
      <c r="AJ76" s="34">
        <f>IF(AI76&gt;=75,1,0)</f>
        <v>1</v>
      </c>
      <c r="AK76" s="52">
        <f>Z76+AB76+AE76+AH76+AJ76</f>
        <v>5</v>
      </c>
      <c r="AL76" s="25">
        <v>3912</v>
      </c>
      <c r="AM76" s="38">
        <f>AL76/H76</f>
        <v>2.536964980544747</v>
      </c>
      <c r="AN76" s="39">
        <v>1</v>
      </c>
      <c r="AO76" s="25">
        <v>373</v>
      </c>
      <c r="AP76" s="40">
        <f>AO76/H76</f>
        <v>0.24189364461738003</v>
      </c>
      <c r="AQ76" s="41">
        <f>IF(AP76&gt;=3,1,0)</f>
        <v>0</v>
      </c>
      <c r="AR76" s="25">
        <v>1680</v>
      </c>
      <c r="AS76" s="53">
        <f>AR76/D76</f>
        <v>20.240963855421686</v>
      </c>
      <c r="AT76" s="34">
        <f>IF(AS76&gt;22,1,0)</f>
        <v>0</v>
      </c>
      <c r="AU76" s="43">
        <f>AN76+AQ76+AT76</f>
        <v>1</v>
      </c>
      <c r="AV76" s="131">
        <f>X76+AK76+AU76</f>
        <v>14</v>
      </c>
      <c r="AW76" s="126">
        <f>AV76/18</f>
        <v>0.77777777777777779</v>
      </c>
      <c r="AX76" s="88" t="s">
        <v>187</v>
      </c>
    </row>
    <row r="77" spans="1:57" s="55" customFormat="1" ht="15.75" x14ac:dyDescent="0.25">
      <c r="A77" s="22">
        <v>72</v>
      </c>
      <c r="B77" s="88" t="s">
        <v>188</v>
      </c>
      <c r="C77" s="24">
        <v>48</v>
      </c>
      <c r="D77" s="25">
        <v>61</v>
      </c>
      <c r="E77" s="47"/>
      <c r="F77" s="27">
        <f>IF(OR(D77&gt;(C77+40), ( D77&lt;(C77-0))),0,1)</f>
        <v>1</v>
      </c>
      <c r="G77" s="28">
        <v>1138</v>
      </c>
      <c r="H77" s="25">
        <v>1139</v>
      </c>
      <c r="I77" s="47"/>
      <c r="J77" s="27">
        <f>IF(OR(H77&gt;(G77+100),H77&lt;(G77-50)),0,1)</f>
        <v>1</v>
      </c>
      <c r="K77" s="28">
        <v>40</v>
      </c>
      <c r="L77" s="25">
        <v>40</v>
      </c>
      <c r="M77" s="47"/>
      <c r="N77" s="29">
        <f>IF(L77&lt;&gt;K77,1,1)</f>
        <v>1</v>
      </c>
      <c r="O77" s="25">
        <v>1050</v>
      </c>
      <c r="P77" s="25">
        <v>96</v>
      </c>
      <c r="Q77" s="29">
        <f>IF(P77&gt;=90,2,IF(P77&gt;=70,1,0))</f>
        <v>2</v>
      </c>
      <c r="R77" s="25">
        <v>369</v>
      </c>
      <c r="S77" s="30">
        <f>IF(R77&gt;150,1,0)</f>
        <v>1</v>
      </c>
      <c r="T77" s="31">
        <v>1087.1999999999998</v>
      </c>
      <c r="U77" s="25">
        <v>1255</v>
      </c>
      <c r="V77" s="48">
        <f>U77/T77</f>
        <v>1.1543414275202357</v>
      </c>
      <c r="W77" s="27">
        <f>IF(V77&gt;=80%,2,IF(V77&gt;=70%,1,0))</f>
        <v>2</v>
      </c>
      <c r="X77" s="49">
        <f>F77+J77+N77+Q77+S77+W77</f>
        <v>8</v>
      </c>
      <c r="Y77" s="25">
        <v>72</v>
      </c>
      <c r="Z77" s="34">
        <f>IF(Y77&gt;=90,2,IF(Y77&gt;=70,1,0))</f>
        <v>1</v>
      </c>
      <c r="AA77" s="25">
        <v>48</v>
      </c>
      <c r="AB77" s="34">
        <f>IF(AA77&gt;=75,2,IF(AA77&gt;=50,1,0))</f>
        <v>0</v>
      </c>
      <c r="AC77" s="25">
        <v>22086</v>
      </c>
      <c r="AD77" s="50">
        <f>AC77/H77/13</f>
        <v>1.4915918146822449</v>
      </c>
      <c r="AE77" s="29">
        <f>IF(AD77&gt;1.36,1,0)</f>
        <v>1</v>
      </c>
      <c r="AF77" s="25">
        <v>9682</v>
      </c>
      <c r="AG77" s="51"/>
      <c r="AH77" s="27">
        <f>IF(AF77&gt;H77*3,1,0)</f>
        <v>1</v>
      </c>
      <c r="AI77" s="25" t="s">
        <v>46</v>
      </c>
      <c r="AJ77" s="34">
        <f>IF(AI77&gt;=75,1,0)</f>
        <v>1</v>
      </c>
      <c r="AK77" s="52">
        <f>Z77+AB77+AE77+AH77+AJ77</f>
        <v>4</v>
      </c>
      <c r="AL77" s="25">
        <v>5803</v>
      </c>
      <c r="AM77" s="38">
        <f>AL77/H77</f>
        <v>5.0948200175592628</v>
      </c>
      <c r="AN77" s="39">
        <f>IF(AM77&gt;=3,1,0)</f>
        <v>1</v>
      </c>
      <c r="AO77" s="25">
        <v>1187</v>
      </c>
      <c r="AP77" s="40">
        <f>AO77/H77</f>
        <v>1.042142230026339</v>
      </c>
      <c r="AQ77" s="41">
        <f>IF(AP77&gt;=3,1,0)</f>
        <v>0</v>
      </c>
      <c r="AR77" s="25">
        <v>1312</v>
      </c>
      <c r="AS77" s="53">
        <f>AR77/D77</f>
        <v>21.508196721311474</v>
      </c>
      <c r="AT77" s="34">
        <v>1</v>
      </c>
      <c r="AU77" s="43">
        <f>AN77+AQ77+AT77</f>
        <v>2</v>
      </c>
      <c r="AV77" s="131">
        <f>X77+AK77+AU77</f>
        <v>14</v>
      </c>
      <c r="AW77" s="126">
        <f>AV77/18</f>
        <v>0.77777777777777779</v>
      </c>
      <c r="AX77" s="88" t="s">
        <v>189</v>
      </c>
    </row>
    <row r="78" spans="1:57" s="55" customFormat="1" ht="15.75" x14ac:dyDescent="0.25">
      <c r="A78" s="22">
        <v>73</v>
      </c>
      <c r="B78" s="88" t="s">
        <v>190</v>
      </c>
      <c r="C78" s="24">
        <v>46</v>
      </c>
      <c r="D78" s="25">
        <v>49</v>
      </c>
      <c r="E78" s="63"/>
      <c r="F78" s="27">
        <f>IF(OR(D78&gt;(C78+40), ( D78&lt;(C78-0))),0,1)</f>
        <v>1</v>
      </c>
      <c r="G78" s="28">
        <v>842</v>
      </c>
      <c r="H78" s="25">
        <v>846</v>
      </c>
      <c r="I78" s="57"/>
      <c r="J78" s="27">
        <f>IF(OR(H78&gt;(G78+100),H78&lt;(G78-50)),0,1)</f>
        <v>1</v>
      </c>
      <c r="K78" s="28">
        <v>32</v>
      </c>
      <c r="L78" s="25">
        <v>32</v>
      </c>
      <c r="M78" s="49"/>
      <c r="N78" s="29">
        <f>IF(L78&lt;&gt;K78,1,1)</f>
        <v>1</v>
      </c>
      <c r="O78" s="25">
        <v>1208</v>
      </c>
      <c r="P78" s="25">
        <v>97</v>
      </c>
      <c r="Q78" s="29">
        <f>IF(P78&gt;=90,2,IF(P78&gt;=70,1,0))</f>
        <v>2</v>
      </c>
      <c r="R78" s="25">
        <v>229</v>
      </c>
      <c r="S78" s="30">
        <f>IF(R78&gt;150,1,0)</f>
        <v>1</v>
      </c>
      <c r="T78" s="31">
        <v>1096.6400000000001</v>
      </c>
      <c r="U78" s="25">
        <v>994</v>
      </c>
      <c r="V78" s="48">
        <f>U78/T78</f>
        <v>0.90640501896702652</v>
      </c>
      <c r="W78" s="27">
        <f>IF(V78&gt;=80%,2,IF(V78&gt;=70%,1,0))</f>
        <v>2</v>
      </c>
      <c r="X78" s="49">
        <f>F78+J78+N78+Q78+S78+W78</f>
        <v>8</v>
      </c>
      <c r="Y78" s="25">
        <v>82</v>
      </c>
      <c r="Z78" s="34">
        <f>IF(Y78&gt;=90,2,IF(Y78&gt;=70,1,0))</f>
        <v>1</v>
      </c>
      <c r="AA78" s="25">
        <v>69</v>
      </c>
      <c r="AB78" s="34">
        <f>IF(AA78&gt;=75,2,IF(AA78&gt;=50,1,0))</f>
        <v>1</v>
      </c>
      <c r="AC78" s="25">
        <v>21981</v>
      </c>
      <c r="AD78" s="50">
        <f>AC78/H78/13</f>
        <v>1.9986361156573922</v>
      </c>
      <c r="AE78" s="29">
        <f>IF(AD78&gt;1.36,1,0)</f>
        <v>1</v>
      </c>
      <c r="AF78" s="25">
        <v>5733</v>
      </c>
      <c r="AG78" s="51"/>
      <c r="AH78" s="27">
        <f>IF(AF78&gt;H78*3,1,0)</f>
        <v>1</v>
      </c>
      <c r="AI78" s="25" t="s">
        <v>46</v>
      </c>
      <c r="AJ78" s="34">
        <f>IF(AI78&gt;=75,1,0)</f>
        <v>1</v>
      </c>
      <c r="AK78" s="52">
        <f>Z78+AB78+AE78+AH78+AJ78</f>
        <v>5</v>
      </c>
      <c r="AL78" s="25">
        <v>1328</v>
      </c>
      <c r="AM78" s="38">
        <f>AL78/H78</f>
        <v>1.5697399527186762</v>
      </c>
      <c r="AN78" s="39">
        <f>IF(AM78&gt;=3,1,0)</f>
        <v>0</v>
      </c>
      <c r="AO78" s="25">
        <v>642</v>
      </c>
      <c r="AP78" s="40">
        <f>AO78/H78</f>
        <v>0.75886524822695034</v>
      </c>
      <c r="AQ78" s="41">
        <f>IF(AP78&gt;=3,1,0)</f>
        <v>0</v>
      </c>
      <c r="AR78" s="25">
        <v>1201</v>
      </c>
      <c r="AS78" s="53">
        <f>AR78/D78</f>
        <v>24.510204081632654</v>
      </c>
      <c r="AT78" s="34">
        <f>IF(AS78&gt;22,1,0)</f>
        <v>1</v>
      </c>
      <c r="AU78" s="43">
        <f>AN78+AQ78+AT78</f>
        <v>1</v>
      </c>
      <c r="AV78" s="131">
        <f>X78+AK78+AU78</f>
        <v>14</v>
      </c>
      <c r="AW78" s="126">
        <f>AV78/18</f>
        <v>0.77777777777777779</v>
      </c>
      <c r="AX78" s="88" t="s">
        <v>191</v>
      </c>
    </row>
    <row r="79" spans="1:57" s="55" customFormat="1" ht="15.75" x14ac:dyDescent="0.25">
      <c r="A79" s="46">
        <v>74</v>
      </c>
      <c r="B79" s="88" t="s">
        <v>192</v>
      </c>
      <c r="C79" s="24">
        <v>32</v>
      </c>
      <c r="D79" s="25">
        <v>33</v>
      </c>
      <c r="E79" s="63"/>
      <c r="F79" s="27">
        <f>IF(OR(D79&gt;(C79+40), ( D79&lt;(C79-0))),0,1)</f>
        <v>1</v>
      </c>
      <c r="G79" s="28">
        <v>837</v>
      </c>
      <c r="H79" s="25">
        <v>872</v>
      </c>
      <c r="I79" s="57"/>
      <c r="J79" s="27">
        <f>IF(OR(H79&gt;(G79+100),H79&lt;(G79-50)),0,1)</f>
        <v>1</v>
      </c>
      <c r="K79" s="28">
        <v>28</v>
      </c>
      <c r="L79" s="25">
        <v>28</v>
      </c>
      <c r="M79" s="49"/>
      <c r="N79" s="29">
        <f>IF(L79&lt;&gt;K79,1,1)</f>
        <v>1</v>
      </c>
      <c r="O79" s="25">
        <v>1163</v>
      </c>
      <c r="P79" s="25">
        <v>99</v>
      </c>
      <c r="Q79" s="29">
        <f>IF(P79&gt;=90,2,IF(P79&gt;=70,1,0))</f>
        <v>2</v>
      </c>
      <c r="R79" s="25">
        <v>296</v>
      </c>
      <c r="S79" s="30">
        <f>IF(R79&gt;150,1,0)</f>
        <v>1</v>
      </c>
      <c r="T79" s="31">
        <v>460.8</v>
      </c>
      <c r="U79" s="25">
        <v>654</v>
      </c>
      <c r="V79" s="48">
        <f>U79/T79</f>
        <v>1.4192708333333333</v>
      </c>
      <c r="W79" s="27">
        <f>IF(V79&gt;=80%,2,IF(V79&gt;=70%,1,0))</f>
        <v>2</v>
      </c>
      <c r="X79" s="49">
        <f>F79+J79+N79+Q79+S79+W79</f>
        <v>8</v>
      </c>
      <c r="Y79" s="25">
        <v>94</v>
      </c>
      <c r="Z79" s="34">
        <f>IF(Y79&gt;=90,2,IF(Y79&gt;=70,1,0))</f>
        <v>2</v>
      </c>
      <c r="AA79" s="25">
        <v>93</v>
      </c>
      <c r="AB79" s="34">
        <f>IF(AA79&gt;=75,2,IF(AA79&gt;=50,1,0))</f>
        <v>2</v>
      </c>
      <c r="AC79" s="25">
        <v>15144</v>
      </c>
      <c r="AD79" s="50">
        <f>AC79/H79/13</f>
        <v>1.3359209597741708</v>
      </c>
      <c r="AE79" s="29">
        <f>IF(AD79&gt;1.36,1,0)</f>
        <v>0</v>
      </c>
      <c r="AF79" s="25">
        <v>6112</v>
      </c>
      <c r="AG79" s="51"/>
      <c r="AH79" s="27">
        <f>IF(AF79&gt;H79*3,1,0)</f>
        <v>1</v>
      </c>
      <c r="AI79" s="25" t="s">
        <v>46</v>
      </c>
      <c r="AJ79" s="34">
        <f>IF(AI79&gt;=75,1,0)</f>
        <v>1</v>
      </c>
      <c r="AK79" s="52">
        <f>Z79+AB79+AE79+AH79+AJ79</f>
        <v>6</v>
      </c>
      <c r="AL79" s="25">
        <v>305</v>
      </c>
      <c r="AM79" s="38">
        <f>AL79/H79</f>
        <v>0.34977064220183485</v>
      </c>
      <c r="AN79" s="39">
        <f>IF(AM79&gt;=3,1,0)</f>
        <v>0</v>
      </c>
      <c r="AO79" s="25">
        <v>141</v>
      </c>
      <c r="AP79" s="40">
        <f>AO79/H79</f>
        <v>0.16169724770642202</v>
      </c>
      <c r="AQ79" s="41">
        <f>IF(AP79&gt;=3,1,0)</f>
        <v>0</v>
      </c>
      <c r="AR79" s="25">
        <v>597</v>
      </c>
      <c r="AS79" s="53">
        <f>AR79/D79</f>
        <v>18.09090909090909</v>
      </c>
      <c r="AT79" s="34">
        <f>IF(AS79&gt;22,1,0)</f>
        <v>0</v>
      </c>
      <c r="AU79" s="43">
        <f>AN79+AQ79+AT79</f>
        <v>0</v>
      </c>
      <c r="AV79" s="131">
        <f>X79+AK79+AU79</f>
        <v>14</v>
      </c>
      <c r="AW79" s="126">
        <f>AV79/18</f>
        <v>0.77777777777777779</v>
      </c>
      <c r="AX79" s="88" t="s">
        <v>193</v>
      </c>
      <c r="AY79" s="54"/>
      <c r="AZ79" s="54"/>
      <c r="BA79" s="54"/>
      <c r="BB79" s="54"/>
      <c r="BC79" s="54"/>
      <c r="BD79" s="54"/>
      <c r="BE79" s="54"/>
    </row>
    <row r="80" spans="1:57" s="55" customFormat="1" ht="15.75" x14ac:dyDescent="0.25">
      <c r="A80" s="22">
        <v>75</v>
      </c>
      <c r="B80" s="90" t="s">
        <v>194</v>
      </c>
      <c r="C80" s="24">
        <v>48</v>
      </c>
      <c r="D80" s="25">
        <v>62</v>
      </c>
      <c r="E80" s="63"/>
      <c r="F80" s="27">
        <f>IF(OR(D80&gt;(C80+40), ( D80&lt;(C80-0))),0,1)</f>
        <v>1</v>
      </c>
      <c r="G80" s="28">
        <v>922</v>
      </c>
      <c r="H80" s="25">
        <v>912</v>
      </c>
      <c r="I80" s="57"/>
      <c r="J80" s="27">
        <f>IF(OR(H80&gt;(G80+100),H80&lt;(G80-50)),0,1)</f>
        <v>1</v>
      </c>
      <c r="K80" s="28">
        <v>34</v>
      </c>
      <c r="L80" s="25">
        <v>34</v>
      </c>
      <c r="M80" s="49"/>
      <c r="N80" s="29">
        <f>IF(L80&lt;&gt;K80,1,1)</f>
        <v>1</v>
      </c>
      <c r="O80" s="25">
        <v>925</v>
      </c>
      <c r="P80" s="25">
        <v>98</v>
      </c>
      <c r="Q80" s="29">
        <f>IF(P80&gt;=90,2,IF(P80&gt;=70,1,0))</f>
        <v>2</v>
      </c>
      <c r="R80" s="25">
        <v>241</v>
      </c>
      <c r="S80" s="30">
        <f>IF(R80&gt;150,1,0)</f>
        <v>1</v>
      </c>
      <c r="T80" s="31">
        <v>1289.28</v>
      </c>
      <c r="U80" s="25">
        <v>1170</v>
      </c>
      <c r="V80" s="48">
        <f>U80/T80</f>
        <v>0.90748324646314227</v>
      </c>
      <c r="W80" s="27">
        <f>IF(V80&gt;=80%,2,IF(V80&gt;=70%,1,0))</f>
        <v>2</v>
      </c>
      <c r="X80" s="49">
        <f>F80+J80+N80+Q80+S80+W80</f>
        <v>8</v>
      </c>
      <c r="Y80" s="25">
        <v>77</v>
      </c>
      <c r="Z80" s="34">
        <f>IF(Y80&gt;=90,2,IF(Y80&gt;=70,1,0))</f>
        <v>1</v>
      </c>
      <c r="AA80" s="25">
        <v>68</v>
      </c>
      <c r="AB80" s="34">
        <f>IF(AA80&gt;=75,2,IF(AA80&gt;=50,1,0))</f>
        <v>1</v>
      </c>
      <c r="AC80" s="25">
        <v>15628</v>
      </c>
      <c r="AD80" s="50">
        <f>AC80/H80/13</f>
        <v>1.3181511470985154</v>
      </c>
      <c r="AE80" s="29">
        <f>IF(AD80&gt;1.36,1,0)</f>
        <v>0</v>
      </c>
      <c r="AF80" s="25">
        <v>8078</v>
      </c>
      <c r="AG80" s="51"/>
      <c r="AH80" s="27">
        <f>IF(AF80&gt;H80*3,1,0)</f>
        <v>1</v>
      </c>
      <c r="AI80" s="25" t="s">
        <v>46</v>
      </c>
      <c r="AJ80" s="34">
        <f>IF(AI80&gt;=75,1,0)</f>
        <v>1</v>
      </c>
      <c r="AK80" s="52">
        <f>Z80+AB80+AE80+AH80+AJ80</f>
        <v>4</v>
      </c>
      <c r="AL80" s="25">
        <v>666</v>
      </c>
      <c r="AM80" s="38">
        <f>AL80/H80</f>
        <v>0.73026315789473684</v>
      </c>
      <c r="AN80" s="39">
        <f>IF(AM80&gt;=3,1,0)</f>
        <v>0</v>
      </c>
      <c r="AO80" s="25">
        <v>2532</v>
      </c>
      <c r="AP80" s="40">
        <f>AO80/H80</f>
        <v>2.7763157894736841</v>
      </c>
      <c r="AQ80" s="41">
        <v>1</v>
      </c>
      <c r="AR80" s="25">
        <v>971</v>
      </c>
      <c r="AS80" s="53">
        <f>AR80/D80</f>
        <v>15.661290322580646</v>
      </c>
      <c r="AT80" s="34">
        <f>IF(AS80&gt;22,1,0)</f>
        <v>0</v>
      </c>
      <c r="AU80" s="43">
        <f>AN80+AQ80+AT80</f>
        <v>1</v>
      </c>
      <c r="AV80" s="132">
        <f>X80+AK80+AU80</f>
        <v>13</v>
      </c>
      <c r="AW80" s="127">
        <f>AV80/18</f>
        <v>0.72222222222222221</v>
      </c>
      <c r="AX80" s="90" t="s">
        <v>195</v>
      </c>
    </row>
    <row r="81" spans="1:57" s="55" customFormat="1" ht="15.75" x14ac:dyDescent="0.25">
      <c r="A81" s="22">
        <v>76</v>
      </c>
      <c r="B81" s="90" t="s">
        <v>196</v>
      </c>
      <c r="C81" s="24">
        <v>33</v>
      </c>
      <c r="D81" s="25">
        <v>47</v>
      </c>
      <c r="E81" s="56"/>
      <c r="F81" s="27">
        <f>IF(OR(D81&gt;(C81+40), ( D81&lt;(C81-0))),0,1)</f>
        <v>1</v>
      </c>
      <c r="G81" s="28">
        <v>863</v>
      </c>
      <c r="H81" s="25">
        <v>867</v>
      </c>
      <c r="I81" s="56"/>
      <c r="J81" s="27">
        <f>IF(OR(H81&gt;(G81+100),H81&lt;(G81-50)),0,1)</f>
        <v>1</v>
      </c>
      <c r="K81" s="28">
        <v>28</v>
      </c>
      <c r="L81" s="25">
        <v>28</v>
      </c>
      <c r="M81" s="64"/>
      <c r="N81" s="29">
        <f>IF(L81&lt;&gt;K81,1,1)</f>
        <v>1</v>
      </c>
      <c r="O81" s="25">
        <v>1022</v>
      </c>
      <c r="P81" s="25">
        <v>98</v>
      </c>
      <c r="Q81" s="29">
        <f>IF(P81&gt;=90,2,IF(P81&gt;=70,1,0))</f>
        <v>2</v>
      </c>
      <c r="R81" s="25">
        <v>272</v>
      </c>
      <c r="S81" s="30">
        <f>IF(R81&gt;150,1,0)</f>
        <v>1</v>
      </c>
      <c r="T81" s="66">
        <v>923.34</v>
      </c>
      <c r="U81" s="25">
        <v>900</v>
      </c>
      <c r="V81" s="48">
        <f>U81/T81</f>
        <v>0.97472220417181099</v>
      </c>
      <c r="W81" s="27">
        <f>IF(V81&gt;=80%,2,IF(V81&gt;=70%,1,0))</f>
        <v>2</v>
      </c>
      <c r="X81" s="49">
        <f>F81+J81+N81+Q81+S81+W81</f>
        <v>8</v>
      </c>
      <c r="Y81" s="25">
        <v>76</v>
      </c>
      <c r="Z81" s="34">
        <f>IF(Y81&gt;=90,2,IF(Y81&gt;=70,1,0))</f>
        <v>1</v>
      </c>
      <c r="AA81" s="25">
        <v>69</v>
      </c>
      <c r="AB81" s="34">
        <f>IF(AA81&gt;=75,2,IF(AA81&gt;=50,1,0))</f>
        <v>1</v>
      </c>
      <c r="AC81" s="25">
        <v>15754</v>
      </c>
      <c r="AD81" s="50">
        <f>AC81/H81/13</f>
        <v>1.3977464288882973</v>
      </c>
      <c r="AE81" s="29">
        <f>IF(AD81&gt;1.36,1,0)</f>
        <v>1</v>
      </c>
      <c r="AF81" s="25">
        <v>5952</v>
      </c>
      <c r="AG81" s="51"/>
      <c r="AH81" s="27">
        <f>IF(AF81&gt;H81*3,1,0)</f>
        <v>1</v>
      </c>
      <c r="AI81" s="25" t="s">
        <v>46</v>
      </c>
      <c r="AJ81" s="34">
        <f>IF(AI81&gt;=75,1,0)</f>
        <v>1</v>
      </c>
      <c r="AK81" s="52">
        <f>Z81+AB81+AE81+AH81+AJ81</f>
        <v>5</v>
      </c>
      <c r="AL81" s="25">
        <v>1903</v>
      </c>
      <c r="AM81" s="38">
        <f>AL81/H81</f>
        <v>2.1949250288350632</v>
      </c>
      <c r="AN81" s="39">
        <f>IF(AM81&gt;=3,1,0)</f>
        <v>0</v>
      </c>
      <c r="AO81" s="25">
        <v>902</v>
      </c>
      <c r="AP81" s="40">
        <f>AO81/H81</f>
        <v>1.0403690888119954</v>
      </c>
      <c r="AQ81" s="41">
        <f>IF(AP81&gt;=3,1,0)</f>
        <v>0</v>
      </c>
      <c r="AR81" s="25">
        <v>743</v>
      </c>
      <c r="AS81" s="53">
        <f>AR81/D81</f>
        <v>15.808510638297872</v>
      </c>
      <c r="AT81" s="34">
        <f>IF(AS81&gt;22,1,0)</f>
        <v>0</v>
      </c>
      <c r="AU81" s="43">
        <f>AN81+AQ81+AT81</f>
        <v>0</v>
      </c>
      <c r="AV81" s="132">
        <f>X81+AK81+AU81</f>
        <v>13</v>
      </c>
      <c r="AW81" s="127">
        <f>AV81/18</f>
        <v>0.72222222222222221</v>
      </c>
      <c r="AX81" s="90" t="s">
        <v>197</v>
      </c>
    </row>
    <row r="82" spans="1:57" s="55" customFormat="1" ht="15.75" x14ac:dyDescent="0.25">
      <c r="A82" s="46">
        <v>77</v>
      </c>
      <c r="B82" s="90" t="s">
        <v>198</v>
      </c>
      <c r="C82" s="24">
        <v>33</v>
      </c>
      <c r="D82" s="25">
        <v>39</v>
      </c>
      <c r="E82" s="62"/>
      <c r="F82" s="27">
        <f>IF(OR(D82&gt;(C82+40), ( D82&lt;(C82-0))),0,1)</f>
        <v>1</v>
      </c>
      <c r="G82" s="28">
        <v>566</v>
      </c>
      <c r="H82" s="25">
        <v>573</v>
      </c>
      <c r="I82" s="62"/>
      <c r="J82" s="27">
        <f>IF(OR(H82&gt;(G82+100),H82&lt;(G82-50)),0,1)</f>
        <v>1</v>
      </c>
      <c r="K82" s="28">
        <v>25</v>
      </c>
      <c r="L82" s="25">
        <v>25</v>
      </c>
      <c r="M82" s="62"/>
      <c r="N82" s="29">
        <f>IF(L82&lt;&gt;K82,1,1)</f>
        <v>1</v>
      </c>
      <c r="O82" s="25">
        <v>727</v>
      </c>
      <c r="P82" s="25">
        <v>96</v>
      </c>
      <c r="Q82" s="29">
        <f>IF(P82&gt;=90,2,IF(P82&gt;=70,1,0))</f>
        <v>2</v>
      </c>
      <c r="R82" s="25">
        <v>270</v>
      </c>
      <c r="S82" s="30">
        <f>IF(R82&gt;150,1,0)</f>
        <v>1</v>
      </c>
      <c r="T82" s="31">
        <v>823.0200000000001</v>
      </c>
      <c r="U82" s="25">
        <v>787</v>
      </c>
      <c r="V82" s="48">
        <f>U82/T82</f>
        <v>0.95623435639474119</v>
      </c>
      <c r="W82" s="27">
        <f>IF(V82&gt;=80%,2,IF(V82&gt;=70%,1,0))</f>
        <v>2</v>
      </c>
      <c r="X82" s="49">
        <f>F82+J82+N82+Q82+S82+W82</f>
        <v>8</v>
      </c>
      <c r="Y82" s="25">
        <v>83</v>
      </c>
      <c r="Z82" s="34">
        <f>IF(Y82&gt;=90,2,IF(Y82&gt;=70,1,0))</f>
        <v>1</v>
      </c>
      <c r="AA82" s="25">
        <v>69</v>
      </c>
      <c r="AB82" s="34">
        <f>IF(AA82&gt;=75,2,IF(AA82&gt;=50,1,0))</f>
        <v>1</v>
      </c>
      <c r="AC82" s="25">
        <v>13263</v>
      </c>
      <c r="AD82" s="50">
        <f>AC82/H82/13</f>
        <v>1.7805074506645189</v>
      </c>
      <c r="AE82" s="29">
        <f>IF(AD82&gt;1.36,1,0)</f>
        <v>1</v>
      </c>
      <c r="AF82" s="25">
        <v>3152</v>
      </c>
      <c r="AG82" s="61"/>
      <c r="AH82" s="27">
        <f>IF(AF82&gt;H82*3,1,0)</f>
        <v>1</v>
      </c>
      <c r="AI82" s="25" t="s">
        <v>46</v>
      </c>
      <c r="AJ82" s="34">
        <f>IF(AI82&gt;=75,1,0)</f>
        <v>1</v>
      </c>
      <c r="AK82" s="52">
        <f>Z82+AB82+AE82+AH82+AJ82</f>
        <v>5</v>
      </c>
      <c r="AL82" s="25">
        <v>52</v>
      </c>
      <c r="AM82" s="38">
        <f>AL82/H82</f>
        <v>9.0750436300174514E-2</v>
      </c>
      <c r="AN82" s="39">
        <f>IF(AM82&gt;=3,1,0)</f>
        <v>0</v>
      </c>
      <c r="AO82" s="25">
        <v>519</v>
      </c>
      <c r="AP82" s="40">
        <f>AO82/H82</f>
        <v>0.90575916230366493</v>
      </c>
      <c r="AQ82" s="41">
        <f>IF(AP82&gt;=3,1,0)</f>
        <v>0</v>
      </c>
      <c r="AR82" s="25">
        <v>618</v>
      </c>
      <c r="AS82" s="53">
        <f>AR82/D82</f>
        <v>15.846153846153847</v>
      </c>
      <c r="AT82" s="34">
        <f>IF(AS82&gt;22,1,0)</f>
        <v>0</v>
      </c>
      <c r="AU82" s="43">
        <f>AN82+AQ82+AT82</f>
        <v>0</v>
      </c>
      <c r="AV82" s="132">
        <f>X82+AK82+AU82</f>
        <v>13</v>
      </c>
      <c r="AW82" s="127">
        <f>AV82/18</f>
        <v>0.72222222222222221</v>
      </c>
      <c r="AX82" s="90" t="s">
        <v>199</v>
      </c>
      <c r="AY82" s="54"/>
      <c r="AZ82" s="54"/>
      <c r="BA82" s="54"/>
      <c r="BB82" s="54"/>
      <c r="BC82" s="54"/>
      <c r="BD82" s="54"/>
      <c r="BE82" s="54"/>
    </row>
    <row r="83" spans="1:57" s="55" customFormat="1" ht="15.75" x14ac:dyDescent="0.25">
      <c r="A83" s="22">
        <v>78</v>
      </c>
      <c r="B83" s="90" t="s">
        <v>200</v>
      </c>
      <c r="C83" s="24">
        <v>65</v>
      </c>
      <c r="D83" s="25">
        <v>95</v>
      </c>
      <c r="E83" s="91"/>
      <c r="F83" s="27">
        <f>IF(OR(D83&gt;(C83+40), ( D83&lt;(C83-0))),0,1)</f>
        <v>1</v>
      </c>
      <c r="G83" s="28">
        <v>1243</v>
      </c>
      <c r="H83" s="25">
        <v>1217</v>
      </c>
      <c r="I83" s="67"/>
      <c r="J83" s="27">
        <f>IF(OR(H83&gt;(G83+100),H83&lt;(G83-50)),0,1)</f>
        <v>1</v>
      </c>
      <c r="K83" s="28">
        <v>47</v>
      </c>
      <c r="L83" s="25">
        <v>47</v>
      </c>
      <c r="M83" s="49"/>
      <c r="N83" s="29">
        <f>IF(L83&lt;&gt;K83,1,1)</f>
        <v>1</v>
      </c>
      <c r="O83" s="25">
        <v>1597</v>
      </c>
      <c r="P83" s="25">
        <v>97</v>
      </c>
      <c r="Q83" s="29">
        <f>IF(P83&gt;=90,2,IF(P83&gt;=70,1,0))</f>
        <v>2</v>
      </c>
      <c r="R83" s="25">
        <v>458</v>
      </c>
      <c r="S83" s="30">
        <f>IF(R83&gt;150,1,0)</f>
        <v>1</v>
      </c>
      <c r="T83" s="70">
        <v>1729.6499999999999</v>
      </c>
      <c r="U83" s="25">
        <v>1461</v>
      </c>
      <c r="V83" s="48">
        <f>U83/T83</f>
        <v>0.84467955944844342</v>
      </c>
      <c r="W83" s="27">
        <f>IF(V83&gt;=80%,2,IF(V83&gt;=70%,1,0))</f>
        <v>2</v>
      </c>
      <c r="X83" s="49">
        <f>F83+J83+N83+Q83+S83+W83</f>
        <v>8</v>
      </c>
      <c r="Y83" s="25">
        <v>83</v>
      </c>
      <c r="Z83" s="34">
        <f>IF(Y83&gt;=90,2,IF(Y83&gt;=70,1,0))</f>
        <v>1</v>
      </c>
      <c r="AA83" s="25">
        <v>71</v>
      </c>
      <c r="AB83" s="34">
        <f>IF(AA83&gt;=75,2,IF(AA83&gt;=50,1,0))</f>
        <v>1</v>
      </c>
      <c r="AC83" s="25">
        <v>26347</v>
      </c>
      <c r="AD83" s="50">
        <f>AC83/H83/13</f>
        <v>1.6653182478983628</v>
      </c>
      <c r="AE83" s="29">
        <f>IF(AD83&gt;1.36,1,0)</f>
        <v>1</v>
      </c>
      <c r="AF83" s="25">
        <v>9933</v>
      </c>
      <c r="AG83" s="61"/>
      <c r="AH83" s="27">
        <f>IF(AF83&gt;H83*3,1,0)</f>
        <v>1</v>
      </c>
      <c r="AI83" s="25" t="s">
        <v>46</v>
      </c>
      <c r="AJ83" s="34">
        <f>IF(AI83&gt;=75,1,0)</f>
        <v>1</v>
      </c>
      <c r="AK83" s="52">
        <f>Z83+AB83+AE83+AH83+AJ83</f>
        <v>5</v>
      </c>
      <c r="AL83" s="25">
        <v>2559</v>
      </c>
      <c r="AM83" s="38">
        <f>AL83/H83</f>
        <v>2.1027115858668859</v>
      </c>
      <c r="AN83" s="39">
        <f>IF(AM83&gt;=3,1,0)</f>
        <v>0</v>
      </c>
      <c r="AO83" s="25">
        <v>270</v>
      </c>
      <c r="AP83" s="40">
        <f>AO83/H83</f>
        <v>0.2218570254724733</v>
      </c>
      <c r="AQ83" s="41">
        <f>IF(AP83&gt;=3,1,0)</f>
        <v>0</v>
      </c>
      <c r="AR83" s="25">
        <v>1321</v>
      </c>
      <c r="AS83" s="53">
        <f>AR83/D83</f>
        <v>13.905263157894737</v>
      </c>
      <c r="AT83" s="34">
        <f>IF(AS83&gt;22,1,0)</f>
        <v>0</v>
      </c>
      <c r="AU83" s="43">
        <f>AN83+AQ83+AT83</f>
        <v>0</v>
      </c>
      <c r="AV83" s="132">
        <f>X83+AK83+AU83</f>
        <v>13</v>
      </c>
      <c r="AW83" s="127">
        <f>AV83/18</f>
        <v>0.72222222222222221</v>
      </c>
      <c r="AX83" s="90" t="s">
        <v>201</v>
      </c>
    </row>
    <row r="84" spans="1:57" s="55" customFormat="1" ht="15.75" x14ac:dyDescent="0.25">
      <c r="A84" s="22">
        <v>79</v>
      </c>
      <c r="B84" s="90" t="s">
        <v>202</v>
      </c>
      <c r="C84" s="24">
        <v>42</v>
      </c>
      <c r="D84" s="25">
        <v>47</v>
      </c>
      <c r="E84" s="63"/>
      <c r="F84" s="27">
        <f>IF(OR(D84&gt;(C84+40), ( D84&lt;(C84-0))),0,1)</f>
        <v>1</v>
      </c>
      <c r="G84" s="28">
        <v>763</v>
      </c>
      <c r="H84" s="25">
        <v>765</v>
      </c>
      <c r="I84" s="57"/>
      <c r="J84" s="27">
        <f>IF(OR(H84&gt;(G84+100),H84&lt;(G84-50)),0,1)</f>
        <v>1</v>
      </c>
      <c r="K84" s="28">
        <v>28</v>
      </c>
      <c r="L84" s="25">
        <v>28</v>
      </c>
      <c r="M84" s="49"/>
      <c r="N84" s="29">
        <f>IF(L84&lt;&gt;K84,1,1)</f>
        <v>1</v>
      </c>
      <c r="O84" s="25">
        <v>1139</v>
      </c>
      <c r="P84" s="25">
        <v>97</v>
      </c>
      <c r="Q84" s="29">
        <f>IF(P84&gt;=90,2,IF(P84&gt;=70,1,0))</f>
        <v>2</v>
      </c>
      <c r="R84" s="25">
        <v>253</v>
      </c>
      <c r="S84" s="30">
        <f>IF(R84&gt;150,1,0)</f>
        <v>1</v>
      </c>
      <c r="T84" s="31">
        <v>1155</v>
      </c>
      <c r="U84" s="25">
        <v>849</v>
      </c>
      <c r="V84" s="48">
        <f>U84/T84</f>
        <v>0.73506493506493509</v>
      </c>
      <c r="W84" s="27">
        <f>IF(V84&gt;=80%,2,IF(V84&gt;=70%,1,0))</f>
        <v>1</v>
      </c>
      <c r="X84" s="49">
        <f>F84+J84+N84+Q84+S84+W84</f>
        <v>7</v>
      </c>
      <c r="Y84" s="25">
        <v>69</v>
      </c>
      <c r="Z84" s="34">
        <f>IF(Y84&gt;=90,2,IF(Y84&gt;=70,1,0))</f>
        <v>0</v>
      </c>
      <c r="AA84" s="25">
        <v>54</v>
      </c>
      <c r="AB84" s="34">
        <f>IF(AA84&gt;=75,2,IF(AA84&gt;=50,1,0))</f>
        <v>1</v>
      </c>
      <c r="AC84" s="25">
        <v>13772</v>
      </c>
      <c r="AD84" s="50">
        <f>AC84/H84/13</f>
        <v>1.3848164906988436</v>
      </c>
      <c r="AE84" s="29">
        <f>IF(AD84&gt;1.36,1,0)</f>
        <v>1</v>
      </c>
      <c r="AF84" s="25">
        <v>8927</v>
      </c>
      <c r="AG84" s="51"/>
      <c r="AH84" s="27">
        <f>IF(AF84&gt;H84*3,1,0)</f>
        <v>1</v>
      </c>
      <c r="AI84" s="25" t="s">
        <v>46</v>
      </c>
      <c r="AJ84" s="34">
        <f>IF(AI84&gt;=75,1,0)</f>
        <v>1</v>
      </c>
      <c r="AK84" s="52">
        <f>Z84+AB84+AE84+AH84+AJ84</f>
        <v>4</v>
      </c>
      <c r="AL84" s="25">
        <v>2959</v>
      </c>
      <c r="AM84" s="38">
        <f>AL84/H84</f>
        <v>3.8679738562091504</v>
      </c>
      <c r="AN84" s="39">
        <f>IF(AM84&gt;=3,1,0)</f>
        <v>1</v>
      </c>
      <c r="AO84" s="25">
        <v>1719</v>
      </c>
      <c r="AP84" s="40">
        <f>AO84/H84</f>
        <v>2.2470588235294118</v>
      </c>
      <c r="AQ84" s="41">
        <f>IF(AP84&gt;=3,1,0)</f>
        <v>0</v>
      </c>
      <c r="AR84" s="25">
        <v>1517</v>
      </c>
      <c r="AS84" s="53">
        <f>AR84/D84</f>
        <v>32.276595744680854</v>
      </c>
      <c r="AT84" s="34">
        <f>IF(AS84&gt;22,1,0)</f>
        <v>1</v>
      </c>
      <c r="AU84" s="43">
        <f>AN84+AQ84+AT84</f>
        <v>2</v>
      </c>
      <c r="AV84" s="132">
        <f>X84+AK84+AU84</f>
        <v>13</v>
      </c>
      <c r="AW84" s="127">
        <f>AV84/18</f>
        <v>0.72222222222222221</v>
      </c>
      <c r="AX84" s="90" t="s">
        <v>203</v>
      </c>
    </row>
    <row r="85" spans="1:57" s="54" customFormat="1" ht="15.75" x14ac:dyDescent="0.25">
      <c r="A85" s="46">
        <v>80</v>
      </c>
      <c r="B85" s="90" t="s">
        <v>204</v>
      </c>
      <c r="C85" s="24">
        <v>45</v>
      </c>
      <c r="D85" s="25">
        <v>55</v>
      </c>
      <c r="E85" s="47"/>
      <c r="F85" s="27">
        <f>IF(OR(D85&gt;(C85+40), ( D85&lt;(C85-0))),0,1)</f>
        <v>1</v>
      </c>
      <c r="G85" s="28">
        <v>1003</v>
      </c>
      <c r="H85" s="25">
        <v>1008</v>
      </c>
      <c r="I85" s="47"/>
      <c r="J85" s="27">
        <f>IF(OR(H85&gt;(G85+100),H85&lt;(G85-50)),0,1)</f>
        <v>1</v>
      </c>
      <c r="K85" s="28">
        <v>35</v>
      </c>
      <c r="L85" s="25">
        <v>35</v>
      </c>
      <c r="M85" s="47"/>
      <c r="N85" s="29">
        <f>IF(L85&lt;&gt;K85,1,1)</f>
        <v>1</v>
      </c>
      <c r="O85" s="25">
        <v>1053</v>
      </c>
      <c r="P85" s="25">
        <v>100</v>
      </c>
      <c r="Q85" s="29">
        <f>IF(P85&gt;=90,2,IF(P85&gt;=70,1,0))</f>
        <v>2</v>
      </c>
      <c r="R85" s="25">
        <v>299</v>
      </c>
      <c r="S85" s="30">
        <f>IF(R85&gt;150,1,0)</f>
        <v>1</v>
      </c>
      <c r="T85" s="31">
        <v>1124.0999999999999</v>
      </c>
      <c r="U85" s="25">
        <v>1106</v>
      </c>
      <c r="V85" s="48">
        <f>U85/T85</f>
        <v>0.98389822969486707</v>
      </c>
      <c r="W85" s="27">
        <f>IF(V85&gt;=80%,2,IF(V85&gt;=70%,1,0))</f>
        <v>2</v>
      </c>
      <c r="X85" s="49">
        <f>F85+J85+N85+Q85+S85+W85</f>
        <v>8</v>
      </c>
      <c r="Y85" s="25">
        <v>88</v>
      </c>
      <c r="Z85" s="34">
        <f>IF(Y85&gt;=90,2,IF(Y85&gt;=70,1,0))</f>
        <v>1</v>
      </c>
      <c r="AA85" s="25">
        <v>79</v>
      </c>
      <c r="AB85" s="34">
        <f>IF(AA85&gt;=75,2,IF(AA85&gt;=50,1,0))</f>
        <v>2</v>
      </c>
      <c r="AC85" s="25">
        <v>13165</v>
      </c>
      <c r="AD85" s="50">
        <f>AC85/H85/13</f>
        <v>1.0046550671550671</v>
      </c>
      <c r="AE85" s="29">
        <f>IF(AD85&gt;1.36,1,0)</f>
        <v>0</v>
      </c>
      <c r="AF85" s="25">
        <v>4241</v>
      </c>
      <c r="AG85" s="51"/>
      <c r="AH85" s="27">
        <f>IF(AF85&gt;H85*3,1,0)</f>
        <v>1</v>
      </c>
      <c r="AI85" s="25" t="s">
        <v>46</v>
      </c>
      <c r="AJ85" s="34">
        <f>IF(AI85&gt;=75,1,0)</f>
        <v>1</v>
      </c>
      <c r="AK85" s="52">
        <f>Z85+AB85+AE85+AH85+AJ85</f>
        <v>5</v>
      </c>
      <c r="AL85" s="25">
        <v>1525</v>
      </c>
      <c r="AM85" s="38">
        <f>AL85/H85</f>
        <v>1.5128968253968254</v>
      </c>
      <c r="AN85" s="39">
        <f>IF(AM85&gt;=3,1,0)</f>
        <v>0</v>
      </c>
      <c r="AO85" s="25">
        <v>309</v>
      </c>
      <c r="AP85" s="40">
        <f>AO85/H85</f>
        <v>0.30654761904761907</v>
      </c>
      <c r="AQ85" s="41">
        <f>IF(AP85&gt;=3,1,0)</f>
        <v>0</v>
      </c>
      <c r="AR85" s="25">
        <v>777</v>
      </c>
      <c r="AS85" s="53">
        <f>AR85/D85</f>
        <v>14.127272727272727</v>
      </c>
      <c r="AT85" s="34">
        <f>IF(AS85&gt;22,1,0)</f>
        <v>0</v>
      </c>
      <c r="AU85" s="43">
        <f>AN85+AQ85+AT85</f>
        <v>0</v>
      </c>
      <c r="AV85" s="132">
        <f>X85+AK85+AU85</f>
        <v>13</v>
      </c>
      <c r="AW85" s="127">
        <f>AV85/18</f>
        <v>0.72222222222222221</v>
      </c>
      <c r="AX85" s="90" t="s">
        <v>205</v>
      </c>
      <c r="AY85" s="55"/>
      <c r="AZ85" s="55"/>
      <c r="BA85" s="55"/>
      <c r="BB85" s="55"/>
      <c r="BC85" s="55"/>
      <c r="BD85" s="55"/>
      <c r="BE85" s="55"/>
    </row>
    <row r="86" spans="1:57" s="54" customFormat="1" ht="15.75" x14ac:dyDescent="0.25">
      <c r="A86" s="22">
        <v>81</v>
      </c>
      <c r="B86" s="90" t="s">
        <v>206</v>
      </c>
      <c r="C86" s="24">
        <v>59</v>
      </c>
      <c r="D86" s="25">
        <v>86</v>
      </c>
      <c r="E86" s="62"/>
      <c r="F86" s="27">
        <f>IF(OR(D86&gt;(C86+40), ( D86&lt;(C86-0))),0,1)</f>
        <v>1</v>
      </c>
      <c r="G86" s="28">
        <v>1814</v>
      </c>
      <c r="H86" s="25">
        <v>1846</v>
      </c>
      <c r="I86" s="62"/>
      <c r="J86" s="27">
        <f>IF(OR(H86&gt;(G86+100),H86&lt;(G86-50)),0,1)</f>
        <v>1</v>
      </c>
      <c r="K86" s="28">
        <v>56</v>
      </c>
      <c r="L86" s="25">
        <v>56</v>
      </c>
      <c r="M86" s="62"/>
      <c r="N86" s="29">
        <f>IF(L86&lt;&gt;K86,1,1)</f>
        <v>1</v>
      </c>
      <c r="O86" s="25">
        <v>3183</v>
      </c>
      <c r="P86" s="25">
        <v>99</v>
      </c>
      <c r="Q86" s="29">
        <f>IF(P86&gt;=90,2,IF(P86&gt;=70,1,0))</f>
        <v>2</v>
      </c>
      <c r="R86" s="25">
        <v>434</v>
      </c>
      <c r="S86" s="30">
        <f>IF(R86&gt;150,1,0)</f>
        <v>1</v>
      </c>
      <c r="T86" s="31">
        <v>1670.88</v>
      </c>
      <c r="U86" s="25">
        <v>1635</v>
      </c>
      <c r="V86" s="48">
        <f>U86/T86</f>
        <v>0.97852628555012922</v>
      </c>
      <c r="W86" s="27">
        <f>IF(V86&gt;=80%,2,IF(V86&gt;=70%,1,0))</f>
        <v>2</v>
      </c>
      <c r="X86" s="49">
        <f>F86+J86+N86+Q86+S86+W86</f>
        <v>8</v>
      </c>
      <c r="Y86" s="25">
        <v>78</v>
      </c>
      <c r="Z86" s="34">
        <f>IF(Y86&gt;=90,2,IF(Y86&gt;=70,1,0))</f>
        <v>1</v>
      </c>
      <c r="AA86" s="25">
        <v>58</v>
      </c>
      <c r="AB86" s="34">
        <f>IF(AA86&gt;=75,2,IF(AA86&gt;=50,1,0))</f>
        <v>1</v>
      </c>
      <c r="AC86" s="25">
        <v>26669</v>
      </c>
      <c r="AD86" s="50">
        <f>AC86/H86/13</f>
        <v>1.1113009417451454</v>
      </c>
      <c r="AE86" s="29">
        <f>IF(AD86&gt;1.36,1,0)</f>
        <v>0</v>
      </c>
      <c r="AF86" s="25">
        <v>14398</v>
      </c>
      <c r="AG86" s="61"/>
      <c r="AH86" s="27">
        <f>IF(AF86&gt;H86*3,1,0)</f>
        <v>1</v>
      </c>
      <c r="AI86" s="25" t="s">
        <v>46</v>
      </c>
      <c r="AJ86" s="34">
        <f>IF(AI86&gt;=75,1,0)</f>
        <v>1</v>
      </c>
      <c r="AK86" s="52">
        <f>Z86+AB86+AE86+AH86+AJ86</f>
        <v>4</v>
      </c>
      <c r="AL86" s="25">
        <v>4185</v>
      </c>
      <c r="AM86" s="38">
        <f>AL86/H86</f>
        <v>2.2670639219934996</v>
      </c>
      <c r="AN86" s="39">
        <f>IF(AM86&gt;=3,1,0)</f>
        <v>0</v>
      </c>
      <c r="AO86" s="25">
        <v>3099</v>
      </c>
      <c r="AP86" s="40">
        <f>AO86/H86</f>
        <v>1.6787648970747562</v>
      </c>
      <c r="AQ86" s="41">
        <f>IF(AP86&gt;=3,1,0)</f>
        <v>0</v>
      </c>
      <c r="AR86" s="25">
        <v>2090</v>
      </c>
      <c r="AS86" s="53">
        <f>AR86/D86</f>
        <v>24.302325581395348</v>
      </c>
      <c r="AT86" s="34">
        <f>IF(AS86&gt;22,1,0)</f>
        <v>1</v>
      </c>
      <c r="AU86" s="43">
        <f>AN86+AQ86+AT86</f>
        <v>1</v>
      </c>
      <c r="AV86" s="132">
        <f>X86+AK86+AU86</f>
        <v>13</v>
      </c>
      <c r="AW86" s="127">
        <f>AV86/18</f>
        <v>0.72222222222222221</v>
      </c>
      <c r="AX86" s="90" t="s">
        <v>207</v>
      </c>
    </row>
    <row r="87" spans="1:57" s="54" customFormat="1" ht="15.75" x14ac:dyDescent="0.25">
      <c r="A87" s="22">
        <v>82</v>
      </c>
      <c r="B87" s="90" t="s">
        <v>208</v>
      </c>
      <c r="C87" s="24">
        <v>50</v>
      </c>
      <c r="D87" s="25">
        <v>65</v>
      </c>
      <c r="E87" s="63"/>
      <c r="F87" s="27">
        <f>IF(OR(D87&gt;(C87+40), ( D87&lt;(C87-0))),0,1)</f>
        <v>1</v>
      </c>
      <c r="G87" s="28">
        <v>1170</v>
      </c>
      <c r="H87" s="25">
        <v>1165</v>
      </c>
      <c r="I87" s="57"/>
      <c r="J87" s="27">
        <f>IF(OR(H87&gt;(G87+100),H87&lt;(G87-50)),0,1)</f>
        <v>1</v>
      </c>
      <c r="K87" s="28">
        <v>40</v>
      </c>
      <c r="L87" s="25">
        <v>40</v>
      </c>
      <c r="M87" s="49"/>
      <c r="N87" s="29">
        <f>IF(L87&lt;&gt;K87,1,1)</f>
        <v>1</v>
      </c>
      <c r="O87" s="25">
        <v>1183</v>
      </c>
      <c r="P87" s="25">
        <v>98</v>
      </c>
      <c r="Q87" s="29">
        <f>IF(P87&gt;=90,2,IF(P87&gt;=70,1,0))</f>
        <v>2</v>
      </c>
      <c r="R87" s="25">
        <v>232</v>
      </c>
      <c r="S87" s="30">
        <f>IF(R87&gt;150,1,0)</f>
        <v>1</v>
      </c>
      <c r="T87" s="31">
        <v>1352</v>
      </c>
      <c r="U87" s="25">
        <v>1246</v>
      </c>
      <c r="V87" s="48">
        <f>U87/T87</f>
        <v>0.92159763313609466</v>
      </c>
      <c r="W87" s="27">
        <f>IF(V87&gt;=80%,2,IF(V87&gt;=70%,1,0))</f>
        <v>2</v>
      </c>
      <c r="X87" s="49">
        <f>F87+J87+N87+Q87+S87+W87</f>
        <v>8</v>
      </c>
      <c r="Y87" s="25">
        <v>84</v>
      </c>
      <c r="Z87" s="34">
        <f>IF(Y87&gt;=90,2,IF(Y87&gt;=70,1,0))</f>
        <v>1</v>
      </c>
      <c r="AA87" s="25">
        <v>73</v>
      </c>
      <c r="AB87" s="34">
        <f>IF(AA87&gt;=75,2,IF(AA87&gt;=50,1,0))</f>
        <v>1</v>
      </c>
      <c r="AC87" s="25">
        <v>23099</v>
      </c>
      <c r="AD87" s="50">
        <f>AC87/H87/13</f>
        <v>1.5251898316275998</v>
      </c>
      <c r="AE87" s="29">
        <f>IF(AD87&gt;1.36,1,0)</f>
        <v>1</v>
      </c>
      <c r="AF87" s="25">
        <v>8734</v>
      </c>
      <c r="AG87" s="51"/>
      <c r="AH87" s="27">
        <f>IF(AF87&gt;H87*3,1,0)</f>
        <v>1</v>
      </c>
      <c r="AI87" s="25" t="s">
        <v>46</v>
      </c>
      <c r="AJ87" s="34">
        <f>IF(AI87&gt;=75,1,0)</f>
        <v>1</v>
      </c>
      <c r="AK87" s="52">
        <f>Z87+AB87+AE87+AH87+AJ87</f>
        <v>5</v>
      </c>
      <c r="AL87" s="25">
        <v>1483</v>
      </c>
      <c r="AM87" s="38">
        <f>AL87/H87</f>
        <v>1.272961373390558</v>
      </c>
      <c r="AN87" s="39">
        <f>IF(AM87&gt;=3,1,0)</f>
        <v>0</v>
      </c>
      <c r="AO87" s="25">
        <v>1020</v>
      </c>
      <c r="AP87" s="40">
        <f>AO87/H87</f>
        <v>0.87553648068669532</v>
      </c>
      <c r="AQ87" s="41">
        <f>IF(AP87&gt;=3,1,0)</f>
        <v>0</v>
      </c>
      <c r="AR87" s="25">
        <v>1097</v>
      </c>
      <c r="AS87" s="53">
        <f>AR87/D87</f>
        <v>16.876923076923077</v>
      </c>
      <c r="AT87" s="34">
        <f>IF(AS87&gt;22,1,0)</f>
        <v>0</v>
      </c>
      <c r="AU87" s="43">
        <f>AN87+AQ87+AT87</f>
        <v>0</v>
      </c>
      <c r="AV87" s="132">
        <f>X87+AK87+AU87</f>
        <v>13</v>
      </c>
      <c r="AW87" s="127">
        <f>AV87/18</f>
        <v>0.72222222222222221</v>
      </c>
      <c r="AX87" s="90" t="s">
        <v>209</v>
      </c>
      <c r="AY87" s="54" t="s">
        <v>210</v>
      </c>
    </row>
    <row r="88" spans="1:57" s="55" customFormat="1" ht="15.75" x14ac:dyDescent="0.25">
      <c r="A88" s="46">
        <v>83</v>
      </c>
      <c r="B88" s="90" t="s">
        <v>211</v>
      </c>
      <c r="C88" s="24">
        <v>48</v>
      </c>
      <c r="D88" s="25">
        <v>63</v>
      </c>
      <c r="E88" s="67"/>
      <c r="F88" s="27">
        <f>IF(OR(D88&gt;(C88+40), ( D88&lt;(C88-0))),0,1)</f>
        <v>1</v>
      </c>
      <c r="G88" s="28">
        <v>1257</v>
      </c>
      <c r="H88" s="25">
        <v>1299</v>
      </c>
      <c r="I88" s="60"/>
      <c r="J88" s="27">
        <f>IF(OR(H88&gt;(G88+100),H88&lt;(G88-50)),0,1)</f>
        <v>1</v>
      </c>
      <c r="K88" s="28">
        <v>40</v>
      </c>
      <c r="L88" s="25">
        <v>40</v>
      </c>
      <c r="M88" s="49"/>
      <c r="N88" s="29">
        <f>IF(L88&lt;&gt;K88,1,1)</f>
        <v>1</v>
      </c>
      <c r="O88" s="25">
        <v>1976</v>
      </c>
      <c r="P88" s="25">
        <v>98</v>
      </c>
      <c r="Q88" s="29">
        <f>IF(P88&gt;=90,2,IF(P88&gt;=70,1,0))</f>
        <v>2</v>
      </c>
      <c r="R88" s="25">
        <v>305</v>
      </c>
      <c r="S88" s="30">
        <f>IF(R88&gt;150,1,0)</f>
        <v>1</v>
      </c>
      <c r="T88" s="70">
        <v>1338.72</v>
      </c>
      <c r="U88" s="25">
        <v>978</v>
      </c>
      <c r="V88" s="48">
        <f>U88/T88</f>
        <v>0.73054858372176401</v>
      </c>
      <c r="W88" s="27">
        <f>IF(V88&gt;=80%,2,IF(V88&gt;=70%,1,0))</f>
        <v>1</v>
      </c>
      <c r="X88" s="49">
        <f>F88+J88+N88+Q88+S88+W88</f>
        <v>7</v>
      </c>
      <c r="Y88" s="25">
        <v>86</v>
      </c>
      <c r="Z88" s="34">
        <f>IF(Y88&gt;=90,2,IF(Y88&gt;=70,1,0))</f>
        <v>1</v>
      </c>
      <c r="AA88" s="25">
        <v>79</v>
      </c>
      <c r="AB88" s="34">
        <f>IF(AA88&gt;=75,2,IF(AA88&gt;=50,1,0))</f>
        <v>2</v>
      </c>
      <c r="AC88" s="25">
        <v>35913</v>
      </c>
      <c r="AD88" s="50">
        <f>AC88/H88/13</f>
        <v>2.126665482323681</v>
      </c>
      <c r="AE88" s="29">
        <f>IF(AD88&gt;1.36,1,0)</f>
        <v>1</v>
      </c>
      <c r="AF88" s="25">
        <v>12680</v>
      </c>
      <c r="AG88" s="61"/>
      <c r="AH88" s="27">
        <f>IF(AF88&gt;H88*3,1,0)</f>
        <v>1</v>
      </c>
      <c r="AI88" s="25" t="s">
        <v>46</v>
      </c>
      <c r="AJ88" s="34">
        <f>IF(AI88&gt;=75,1,0)</f>
        <v>1</v>
      </c>
      <c r="AK88" s="52">
        <f>Z88+AB88+AE88+AH88+AJ88</f>
        <v>6</v>
      </c>
      <c r="AL88" s="25">
        <v>2124</v>
      </c>
      <c r="AM88" s="38">
        <f>AL88/H88</f>
        <v>1.6351039260969977</v>
      </c>
      <c r="AN88" s="39">
        <f>IF(AM88&gt;=3,1,0)</f>
        <v>0</v>
      </c>
      <c r="AO88" s="25">
        <v>2620</v>
      </c>
      <c r="AP88" s="40">
        <f>AO88/H88</f>
        <v>2.0169361046959198</v>
      </c>
      <c r="AQ88" s="41">
        <f>IF(AP88&gt;=3,1,0)</f>
        <v>0</v>
      </c>
      <c r="AR88" s="25">
        <v>1283</v>
      </c>
      <c r="AS88" s="53">
        <f>AR88/D88</f>
        <v>20.365079365079364</v>
      </c>
      <c r="AT88" s="34">
        <f>IF(AS88&gt;22,1,0)</f>
        <v>0</v>
      </c>
      <c r="AU88" s="43">
        <f>AN88+AQ88+AT88</f>
        <v>0</v>
      </c>
      <c r="AV88" s="132">
        <f>X88+AK88+AU88</f>
        <v>13</v>
      </c>
      <c r="AW88" s="127">
        <f>AV88/18</f>
        <v>0.72222222222222221</v>
      </c>
      <c r="AX88" s="90" t="s">
        <v>212</v>
      </c>
      <c r="AY88" s="54"/>
      <c r="AZ88" s="54"/>
      <c r="BA88" s="54"/>
      <c r="BB88" s="54"/>
      <c r="BC88" s="54"/>
      <c r="BD88" s="54"/>
      <c r="BE88" s="54"/>
    </row>
    <row r="89" spans="1:57" s="55" customFormat="1" ht="15.75" x14ac:dyDescent="0.25">
      <c r="A89" s="22">
        <v>84</v>
      </c>
      <c r="B89" s="90" t="s">
        <v>213</v>
      </c>
      <c r="C89" s="24">
        <v>73</v>
      </c>
      <c r="D89" s="25">
        <v>84</v>
      </c>
      <c r="E89" s="62"/>
      <c r="F89" s="27">
        <f>IF(OR(D89&gt;(C89+40), ( D89&lt;(C89-0))),0,1)</f>
        <v>1</v>
      </c>
      <c r="G89" s="28">
        <v>2267</v>
      </c>
      <c r="H89" s="25">
        <v>2269</v>
      </c>
      <c r="I89" s="62"/>
      <c r="J89" s="27">
        <f>IF(OR(H89&gt;(G89+100),H89&lt;(G89-50)),0,1)</f>
        <v>1</v>
      </c>
      <c r="K89" s="28">
        <v>65</v>
      </c>
      <c r="L89" s="25">
        <v>65</v>
      </c>
      <c r="M89" s="62"/>
      <c r="N89" s="29">
        <f>IF(L89&lt;&gt;K89,1,1)</f>
        <v>1</v>
      </c>
      <c r="O89" s="25">
        <v>3975</v>
      </c>
      <c r="P89" s="25">
        <v>100</v>
      </c>
      <c r="Q89" s="29">
        <f>IF(P89&gt;=90,2,IF(P89&gt;=70,1,0))</f>
        <v>2</v>
      </c>
      <c r="R89" s="25">
        <v>178</v>
      </c>
      <c r="S89" s="30">
        <f>IF(R89&gt;150,1,0)</f>
        <v>1</v>
      </c>
      <c r="T89" s="31">
        <v>1954.94</v>
      </c>
      <c r="U89" s="25">
        <v>2019</v>
      </c>
      <c r="V89" s="48">
        <f>U89/T89</f>
        <v>1.0327682691028881</v>
      </c>
      <c r="W89" s="27">
        <f>IF(V89&gt;=80%,2,IF(V89&gt;=70%,1,0))</f>
        <v>2</v>
      </c>
      <c r="X89" s="49">
        <f>F89+J89+N89+Q89+S89+W89</f>
        <v>8</v>
      </c>
      <c r="Y89" s="25">
        <v>83</v>
      </c>
      <c r="Z89" s="34">
        <f>IF(Y89&gt;=90,2,IF(Y89&gt;=70,1,0))</f>
        <v>1</v>
      </c>
      <c r="AA89" s="25">
        <v>51</v>
      </c>
      <c r="AB89" s="34">
        <f>IF(AA89&gt;=75,2,IF(AA89&gt;=50,1,0))</f>
        <v>1</v>
      </c>
      <c r="AC89" s="25">
        <v>36632</v>
      </c>
      <c r="AD89" s="50">
        <f>AC89/H89/13</f>
        <v>1.2418890056615928</v>
      </c>
      <c r="AE89" s="29">
        <f>IF(AD89&gt;1.36,1,0)</f>
        <v>0</v>
      </c>
      <c r="AF89" s="25">
        <v>13367</v>
      </c>
      <c r="AG89" s="61"/>
      <c r="AH89" s="27">
        <f>IF(AF89&gt;H89*3,1,0)</f>
        <v>1</v>
      </c>
      <c r="AI89" s="25" t="s">
        <v>46</v>
      </c>
      <c r="AJ89" s="34">
        <f>IF(AI89&gt;=75,1,0)</f>
        <v>1</v>
      </c>
      <c r="AK89" s="52">
        <f>Z89+AB89+AE89+AH89+AJ89</f>
        <v>4</v>
      </c>
      <c r="AL89" s="25">
        <v>3023</v>
      </c>
      <c r="AM89" s="38">
        <f>AL89/H89</f>
        <v>1.3323049801674747</v>
      </c>
      <c r="AN89" s="39">
        <f>IF(AM89&gt;=3,1,0)</f>
        <v>0</v>
      </c>
      <c r="AO89" s="25">
        <v>4112</v>
      </c>
      <c r="AP89" s="40">
        <f>AO89/H89</f>
        <v>1.8122520934332305</v>
      </c>
      <c r="AQ89" s="41">
        <f>IF(AP89&gt;=3,1,0)</f>
        <v>0</v>
      </c>
      <c r="AR89" s="25">
        <v>1945</v>
      </c>
      <c r="AS89" s="53">
        <f>AR89/D89</f>
        <v>23.154761904761905</v>
      </c>
      <c r="AT89" s="34">
        <f>IF(AS89&gt;22,1,0)</f>
        <v>1</v>
      </c>
      <c r="AU89" s="43">
        <f>AN89+AQ89+AT89</f>
        <v>1</v>
      </c>
      <c r="AV89" s="132">
        <f>X89+AK89+AU89</f>
        <v>13</v>
      </c>
      <c r="AW89" s="127">
        <f>AV89/18</f>
        <v>0.72222222222222221</v>
      </c>
      <c r="AX89" s="90" t="s">
        <v>214</v>
      </c>
      <c r="AY89" s="54"/>
      <c r="AZ89" s="54"/>
      <c r="BA89" s="54"/>
      <c r="BB89" s="54"/>
      <c r="BC89" s="54"/>
      <c r="BD89" s="54"/>
      <c r="BE89" s="54"/>
    </row>
    <row r="90" spans="1:57" s="55" customFormat="1" ht="15.75" x14ac:dyDescent="0.25">
      <c r="A90" s="22">
        <v>85</v>
      </c>
      <c r="B90" s="90" t="s">
        <v>215</v>
      </c>
      <c r="C90" s="24">
        <v>22</v>
      </c>
      <c r="D90" s="25">
        <v>26</v>
      </c>
      <c r="E90" s="59"/>
      <c r="F90" s="27">
        <f>IF(OR(D90&gt;(C90+40), ( D90&lt;(C90-0))),0,1)</f>
        <v>1</v>
      </c>
      <c r="G90" s="28">
        <v>426</v>
      </c>
      <c r="H90" s="25">
        <v>432</v>
      </c>
      <c r="I90" s="60"/>
      <c r="J90" s="27">
        <f>IF(OR(H90&gt;(G90+100),H90&lt;(G90-50)),0,1)</f>
        <v>1</v>
      </c>
      <c r="K90" s="28">
        <v>17</v>
      </c>
      <c r="L90" s="25">
        <v>17</v>
      </c>
      <c r="M90" s="49"/>
      <c r="N90" s="29">
        <f>IF(L90&lt;&gt;K90,1,1)</f>
        <v>1</v>
      </c>
      <c r="O90" s="25">
        <v>714</v>
      </c>
      <c r="P90" s="25">
        <v>98</v>
      </c>
      <c r="Q90" s="29">
        <f>IF(P90&gt;=90,2,IF(P90&gt;=70,1,0))</f>
        <v>2</v>
      </c>
      <c r="R90" s="25">
        <v>233</v>
      </c>
      <c r="S90" s="30">
        <f>IF(R90&gt;150,1,0)</f>
        <v>1</v>
      </c>
      <c r="T90" s="31">
        <v>525.79999999999995</v>
      </c>
      <c r="U90" s="25">
        <v>509</v>
      </c>
      <c r="V90" s="48">
        <f>U90/T90</f>
        <v>0.9680486877139598</v>
      </c>
      <c r="W90" s="27">
        <f>IF(V90&gt;=80%,2,IF(V90&gt;=70%,1,0))</f>
        <v>2</v>
      </c>
      <c r="X90" s="49">
        <f>F90+J90+N90+Q90+S90+W90</f>
        <v>8</v>
      </c>
      <c r="Y90" s="25">
        <v>96</v>
      </c>
      <c r="Z90" s="34">
        <f>IF(Y90&gt;=90,2,IF(Y90&gt;=70,1,0))</f>
        <v>2</v>
      </c>
      <c r="AA90" s="25">
        <v>57</v>
      </c>
      <c r="AB90" s="34">
        <f>IF(AA90&gt;=75,2,IF(AA90&gt;=50,1,0))</f>
        <v>1</v>
      </c>
      <c r="AC90" s="25">
        <v>6519</v>
      </c>
      <c r="AD90" s="50">
        <f>AC90/H90/13</f>
        <v>1.1607905982905984</v>
      </c>
      <c r="AE90" s="29">
        <f>IF(AD90&gt;1.36,1,0)</f>
        <v>0</v>
      </c>
      <c r="AF90" s="25">
        <v>3099</v>
      </c>
      <c r="AG90" s="61"/>
      <c r="AH90" s="27">
        <f>IF(AF90&gt;H90*3,1,0)</f>
        <v>1</v>
      </c>
      <c r="AI90" s="25" t="s">
        <v>46</v>
      </c>
      <c r="AJ90" s="34">
        <f>IF(AI90&gt;=75,1,0)</f>
        <v>1</v>
      </c>
      <c r="AK90" s="52">
        <f>Z90+AB90+AE90+AH90+AJ90</f>
        <v>5</v>
      </c>
      <c r="AL90" s="25">
        <v>150</v>
      </c>
      <c r="AM90" s="38">
        <f>AL90/H90</f>
        <v>0.34722222222222221</v>
      </c>
      <c r="AN90" s="39">
        <f>IF(AM90&gt;=3,1,0)</f>
        <v>0</v>
      </c>
      <c r="AO90" s="25">
        <v>367</v>
      </c>
      <c r="AP90" s="40">
        <f>AO90/H90</f>
        <v>0.84953703703703709</v>
      </c>
      <c r="AQ90" s="41">
        <f>IF(AP90&gt;=3,1,0)</f>
        <v>0</v>
      </c>
      <c r="AR90" s="25">
        <v>475</v>
      </c>
      <c r="AS90" s="53">
        <f>AR90/D90</f>
        <v>18.26923076923077</v>
      </c>
      <c r="AT90" s="34">
        <f>IF(AS90&gt;22,1,0)</f>
        <v>0</v>
      </c>
      <c r="AU90" s="43">
        <f>AN90+AQ90+AT90</f>
        <v>0</v>
      </c>
      <c r="AV90" s="132">
        <f>X90+AK90+AU90</f>
        <v>13</v>
      </c>
      <c r="AW90" s="127">
        <f>AV90/18</f>
        <v>0.72222222222222221</v>
      </c>
      <c r="AX90" s="90" t="s">
        <v>216</v>
      </c>
    </row>
    <row r="91" spans="1:57" s="55" customFormat="1" ht="15.75" x14ac:dyDescent="0.25">
      <c r="A91" s="46">
        <v>86</v>
      </c>
      <c r="B91" s="90" t="s">
        <v>217</v>
      </c>
      <c r="C91" s="24">
        <v>12</v>
      </c>
      <c r="D91" s="25">
        <v>19</v>
      </c>
      <c r="E91" s="67"/>
      <c r="F91" s="27">
        <f>IF(OR(D91&gt;(C91+40), ( D91&lt;(C91-0))),0,1)</f>
        <v>1</v>
      </c>
      <c r="G91" s="28">
        <v>576</v>
      </c>
      <c r="H91" s="25">
        <v>522</v>
      </c>
      <c r="I91" s="67"/>
      <c r="J91" s="27">
        <v>1</v>
      </c>
      <c r="K91" s="28">
        <v>25</v>
      </c>
      <c r="L91" s="25">
        <v>25</v>
      </c>
      <c r="M91" s="49"/>
      <c r="N91" s="29">
        <f>IF(L91&lt;&gt;K91,1,1)</f>
        <v>1</v>
      </c>
      <c r="O91" s="25">
        <v>404</v>
      </c>
      <c r="P91" s="25">
        <v>61</v>
      </c>
      <c r="Q91" s="29">
        <v>2</v>
      </c>
      <c r="R91" s="25">
        <v>91</v>
      </c>
      <c r="S91" s="30">
        <v>1</v>
      </c>
      <c r="T91" s="92">
        <v>408.12</v>
      </c>
      <c r="U91" s="25">
        <v>410</v>
      </c>
      <c r="V91" s="71">
        <f>U91/T91</f>
        <v>1.0046064882877586</v>
      </c>
      <c r="W91" s="27">
        <f>IF(V91&gt;=80%,2,IF(V91&gt;=70%,1,0))</f>
        <v>2</v>
      </c>
      <c r="X91" s="72">
        <f>F91+J91+N91+Q91+S91+W91</f>
        <v>8</v>
      </c>
      <c r="Y91" s="25">
        <v>76</v>
      </c>
      <c r="Z91" s="34">
        <f>IF(Y91&gt;=90,2,IF(Y91&gt;=70,1,0))</f>
        <v>1</v>
      </c>
      <c r="AA91" s="25">
        <v>74</v>
      </c>
      <c r="AB91" s="34">
        <f>IF(AA91&gt;=75,2,IF(AA91&gt;=50,1,0))</f>
        <v>1</v>
      </c>
      <c r="AC91" s="25">
        <v>6154</v>
      </c>
      <c r="AD91" s="50">
        <f>AC91/H91/13</f>
        <v>0.9068670792808724</v>
      </c>
      <c r="AE91" s="29">
        <f>IF(AD91&gt;1.36,1,0)</f>
        <v>0</v>
      </c>
      <c r="AF91" s="25">
        <v>4480</v>
      </c>
      <c r="AG91" s="61"/>
      <c r="AH91" s="27">
        <f>IF(AF91&gt;H91*3,1,0)</f>
        <v>1</v>
      </c>
      <c r="AI91" s="25" t="s">
        <v>46</v>
      </c>
      <c r="AJ91" s="34">
        <f>IF(AI91&gt;=75,1,0)</f>
        <v>1</v>
      </c>
      <c r="AK91" s="52">
        <f>Z91+AB91+AE91+AH91+AJ91</f>
        <v>4</v>
      </c>
      <c r="AL91" s="25">
        <v>0</v>
      </c>
      <c r="AM91" s="38">
        <f>AL91/H91</f>
        <v>0</v>
      </c>
      <c r="AN91" s="39">
        <f>IF(AM91&gt;=3,1,0)</f>
        <v>0</v>
      </c>
      <c r="AO91" s="25">
        <v>4</v>
      </c>
      <c r="AP91" s="40">
        <f>AO91/H91</f>
        <v>7.6628352490421452E-3</v>
      </c>
      <c r="AQ91" s="41">
        <f>IF(AP91&gt;=3,1,0)</f>
        <v>0</v>
      </c>
      <c r="AR91" s="25">
        <v>460</v>
      </c>
      <c r="AS91" s="53">
        <f>AR91/D91</f>
        <v>24.210526315789473</v>
      </c>
      <c r="AT91" s="34">
        <f>IF(AS91&gt;22,1,0)</f>
        <v>1</v>
      </c>
      <c r="AU91" s="43">
        <f>AN91+AQ91+AT91</f>
        <v>1</v>
      </c>
      <c r="AV91" s="132">
        <f>X91+AK91+AU91</f>
        <v>13</v>
      </c>
      <c r="AW91" s="127">
        <f>AV91/18</f>
        <v>0.72222222222222221</v>
      </c>
      <c r="AX91" s="90" t="s">
        <v>218</v>
      </c>
      <c r="AY91" s="54"/>
      <c r="AZ91" s="54"/>
      <c r="BA91" s="54"/>
      <c r="BB91" s="54"/>
      <c r="BC91" s="54"/>
      <c r="BD91" s="54"/>
      <c r="BE91" s="54"/>
    </row>
    <row r="92" spans="1:57" s="55" customFormat="1" ht="15.75" x14ac:dyDescent="0.25">
      <c r="A92" s="22">
        <v>87</v>
      </c>
      <c r="B92" s="90" t="s">
        <v>219</v>
      </c>
      <c r="C92" s="24">
        <v>44</v>
      </c>
      <c r="D92" s="25">
        <v>51</v>
      </c>
      <c r="E92" s="47"/>
      <c r="F92" s="27">
        <f>IF(OR(D92&gt;(C92+40), ( D92&lt;(C92-0))),0,1)</f>
        <v>1</v>
      </c>
      <c r="G92" s="28">
        <v>854</v>
      </c>
      <c r="H92" s="25">
        <v>859</v>
      </c>
      <c r="I92" s="47"/>
      <c r="J92" s="27">
        <f>IF(OR(H92&gt;(G92+100),H92&lt;(G92-50)),0,1)</f>
        <v>1</v>
      </c>
      <c r="K92" s="28">
        <v>31</v>
      </c>
      <c r="L92" s="25">
        <v>31</v>
      </c>
      <c r="M92" s="47"/>
      <c r="N92" s="29">
        <f>IF(L92&lt;&gt;K92,1,1)</f>
        <v>1</v>
      </c>
      <c r="O92" s="25">
        <v>1104</v>
      </c>
      <c r="P92" s="25">
        <v>95</v>
      </c>
      <c r="Q92" s="29">
        <f>IF(P92&gt;=90,2,IF(P92&gt;=70,1,0))</f>
        <v>2</v>
      </c>
      <c r="R92" s="25">
        <v>273</v>
      </c>
      <c r="S92" s="30">
        <f>IF(R92&gt;150,1,0)</f>
        <v>1</v>
      </c>
      <c r="T92" s="31">
        <v>1050.72</v>
      </c>
      <c r="U92" s="25">
        <v>929</v>
      </c>
      <c r="V92" s="48">
        <f>U92/T92</f>
        <v>0.88415562661793812</v>
      </c>
      <c r="W92" s="27">
        <f>IF(V92&gt;=80%,2,IF(V92&gt;=70%,1,0))</f>
        <v>2</v>
      </c>
      <c r="X92" s="49">
        <f>F92+J92+N92+Q92+S92+W92</f>
        <v>8</v>
      </c>
      <c r="Y92" s="25">
        <v>66</v>
      </c>
      <c r="Z92" s="34">
        <f>IF(Y92&gt;=90,2,IF(Y92&gt;=70,1,0))</f>
        <v>0</v>
      </c>
      <c r="AA92" s="25">
        <v>62</v>
      </c>
      <c r="AB92" s="34">
        <f>IF(AA92&gt;=75,2,IF(AA92&gt;=50,1,0))</f>
        <v>1</v>
      </c>
      <c r="AC92" s="25">
        <v>17233</v>
      </c>
      <c r="AD92" s="50">
        <f>AC92/H92/13</f>
        <v>1.5432076654428226</v>
      </c>
      <c r="AE92" s="29">
        <f>IF(AD92&gt;1.36,1,0)</f>
        <v>1</v>
      </c>
      <c r="AF92" s="25">
        <v>4388</v>
      </c>
      <c r="AG92" s="51"/>
      <c r="AH92" s="27">
        <f>IF(AF92&gt;H92*3,1,0)</f>
        <v>1</v>
      </c>
      <c r="AI92" s="25" t="s">
        <v>46</v>
      </c>
      <c r="AJ92" s="34">
        <f>IF(AI92&gt;=75,1,0)</f>
        <v>1</v>
      </c>
      <c r="AK92" s="52">
        <f>Z92+AB92+AE92+AH92+AJ92</f>
        <v>4</v>
      </c>
      <c r="AL92" s="25">
        <v>912</v>
      </c>
      <c r="AM92" s="38">
        <f>AL92/H92</f>
        <v>1.0616996507566938</v>
      </c>
      <c r="AN92" s="39">
        <f>IF(AM92&gt;=3,1,0)</f>
        <v>0</v>
      </c>
      <c r="AO92" s="25">
        <v>244</v>
      </c>
      <c r="AP92" s="40">
        <f>AO92/H92</f>
        <v>0.2840512223515716</v>
      </c>
      <c r="AQ92" s="41">
        <f>IF(AP92&gt;=3,1,0)</f>
        <v>0</v>
      </c>
      <c r="AR92" s="25">
        <v>643</v>
      </c>
      <c r="AS92" s="53">
        <f>AR92/D92</f>
        <v>12.607843137254902</v>
      </c>
      <c r="AT92" s="34">
        <f>IF(AS92&gt;22,1,0)</f>
        <v>0</v>
      </c>
      <c r="AU92" s="43">
        <f>AN92+AQ92+AT92</f>
        <v>0</v>
      </c>
      <c r="AV92" s="132">
        <f>X92+AK92+AU92</f>
        <v>12</v>
      </c>
      <c r="AW92" s="127">
        <f>AV92/18</f>
        <v>0.66666666666666663</v>
      </c>
      <c r="AX92" s="90" t="s">
        <v>220</v>
      </c>
      <c r="AY92" s="54"/>
      <c r="AZ92" s="54"/>
      <c r="BA92" s="54"/>
      <c r="BB92" s="54"/>
      <c r="BC92" s="54"/>
      <c r="BD92" s="54"/>
      <c r="BE92" s="54"/>
    </row>
    <row r="93" spans="1:57" s="55" customFormat="1" ht="15.75" x14ac:dyDescent="0.25">
      <c r="A93" s="22">
        <v>88</v>
      </c>
      <c r="B93" s="90" t="s">
        <v>221</v>
      </c>
      <c r="C93" s="24">
        <v>35</v>
      </c>
      <c r="D93" s="25">
        <v>38</v>
      </c>
      <c r="E93" s="67"/>
      <c r="F93" s="27">
        <f>IF(OR(D93&gt;(C93+40), ( D93&lt;(C93-0))),0,1)</f>
        <v>1</v>
      </c>
      <c r="G93" s="28">
        <v>781</v>
      </c>
      <c r="H93" s="25">
        <v>763</v>
      </c>
      <c r="I93" s="67"/>
      <c r="J93" s="27">
        <f>IF(OR(H93&gt;(G93+100),H93&lt;(G93-50)),0,1)</f>
        <v>1</v>
      </c>
      <c r="K93" s="28">
        <v>31</v>
      </c>
      <c r="L93" s="25">
        <v>31</v>
      </c>
      <c r="M93" s="49"/>
      <c r="N93" s="29">
        <f>IF(L93&lt;&gt;K93,1,1)</f>
        <v>1</v>
      </c>
      <c r="O93" s="25">
        <v>1254</v>
      </c>
      <c r="P93" s="25">
        <v>98</v>
      </c>
      <c r="Q93" s="29">
        <f>IF(P93&gt;=90,2,IF(P93&gt;=70,1,0))</f>
        <v>2</v>
      </c>
      <c r="R93" s="25">
        <v>291</v>
      </c>
      <c r="S93" s="30">
        <f>IF(R93&gt;150,1,0)</f>
        <v>1</v>
      </c>
      <c r="T93" s="68">
        <v>958.3</v>
      </c>
      <c r="U93" s="25">
        <v>1086</v>
      </c>
      <c r="V93" s="48">
        <f>U93/T93</f>
        <v>1.1332568089324846</v>
      </c>
      <c r="W93" s="27">
        <f>IF(V93&gt;=80%,2,IF(V93&gt;=70%,1,0))</f>
        <v>2</v>
      </c>
      <c r="X93" s="49">
        <f>F93+J93+N93+Q93+S93+W93</f>
        <v>8</v>
      </c>
      <c r="Y93" s="25">
        <v>66</v>
      </c>
      <c r="Z93" s="34">
        <f>IF(Y93&gt;=90,2,IF(Y93&gt;=70,1,0))</f>
        <v>0</v>
      </c>
      <c r="AA93" s="25">
        <v>61</v>
      </c>
      <c r="AB93" s="34">
        <f>IF(AA93&gt;=75,2,IF(AA93&gt;=50,1,0))</f>
        <v>1</v>
      </c>
      <c r="AC93" s="25">
        <v>13845</v>
      </c>
      <c r="AD93" s="50">
        <f>AC93/H93/13</f>
        <v>1.3958060288335519</v>
      </c>
      <c r="AE93" s="29">
        <f>IF(AD93&gt;1.36,1,0)</f>
        <v>1</v>
      </c>
      <c r="AF93" s="25">
        <v>5217</v>
      </c>
      <c r="AG93" s="61"/>
      <c r="AH93" s="27">
        <f>IF(AF93&gt;H93*3,1,0)</f>
        <v>1</v>
      </c>
      <c r="AI93" s="25" t="s">
        <v>46</v>
      </c>
      <c r="AJ93" s="34">
        <f>IF(AI93&gt;=75,1,0)</f>
        <v>1</v>
      </c>
      <c r="AK93" s="52">
        <f>Z93+AB93+AE93+AH93+AJ93</f>
        <v>4</v>
      </c>
      <c r="AL93" s="25">
        <v>280</v>
      </c>
      <c r="AM93" s="38">
        <f>AL93/H93</f>
        <v>0.3669724770642202</v>
      </c>
      <c r="AN93" s="39">
        <f>IF(AM93&gt;=3,1,0)</f>
        <v>0</v>
      </c>
      <c r="AO93" s="25">
        <v>1668</v>
      </c>
      <c r="AP93" s="40">
        <f>AO93/H93</f>
        <v>2.1861074705111401</v>
      </c>
      <c r="AQ93" s="41">
        <f>IF(AP93&gt;=3,1,0)</f>
        <v>0</v>
      </c>
      <c r="AR93" s="25">
        <v>775</v>
      </c>
      <c r="AS93" s="53">
        <f>AR93/D93</f>
        <v>20.394736842105264</v>
      </c>
      <c r="AT93" s="34">
        <f>IF(AS93&gt;22,1,0)</f>
        <v>0</v>
      </c>
      <c r="AU93" s="43">
        <f>AN93+AQ93+AT93</f>
        <v>0</v>
      </c>
      <c r="AV93" s="132">
        <f>X93+AK93+AU93</f>
        <v>12</v>
      </c>
      <c r="AW93" s="127">
        <f>AV93/18</f>
        <v>0.66666666666666663</v>
      </c>
      <c r="AX93" s="90" t="s">
        <v>222</v>
      </c>
    </row>
    <row r="94" spans="1:57" s="55" customFormat="1" ht="15.75" x14ac:dyDescent="0.25">
      <c r="A94" s="46">
        <v>89</v>
      </c>
      <c r="B94" s="90" t="s">
        <v>223</v>
      </c>
      <c r="C94" s="24">
        <v>26</v>
      </c>
      <c r="D94" s="25">
        <v>31</v>
      </c>
      <c r="E94" s="62"/>
      <c r="F94" s="27">
        <f>IF(OR(D94&gt;(C94+40), ( D94&lt;(C94-0))),0,1)</f>
        <v>1</v>
      </c>
      <c r="G94" s="28">
        <v>670</v>
      </c>
      <c r="H94" s="25">
        <v>684</v>
      </c>
      <c r="I94" s="62"/>
      <c r="J94" s="27">
        <f>IF(OR(H94&gt;(G94+100),H94&lt;(G94-50)),0,1)</f>
        <v>1</v>
      </c>
      <c r="K94" s="28">
        <v>23</v>
      </c>
      <c r="L94" s="25">
        <v>23</v>
      </c>
      <c r="M94" s="62"/>
      <c r="N94" s="29">
        <f>IF(L94&lt;&gt;K94,1,1)</f>
        <v>1</v>
      </c>
      <c r="O94" s="25">
        <v>736</v>
      </c>
      <c r="P94" s="25">
        <v>94</v>
      </c>
      <c r="Q94" s="29">
        <f>IF(P94&gt;=90,2,IF(P94&gt;=70,1,0))</f>
        <v>2</v>
      </c>
      <c r="R94" s="25">
        <v>178</v>
      </c>
      <c r="S94" s="30">
        <f>IF(R94&gt;150,1,0)</f>
        <v>1</v>
      </c>
      <c r="T94" s="31">
        <v>746.46</v>
      </c>
      <c r="U94" s="25">
        <v>744</v>
      </c>
      <c r="V94" s="48">
        <f>U94/T94</f>
        <v>0.99670444498030697</v>
      </c>
      <c r="W94" s="27">
        <f>IF(V94&gt;=80%,2,IF(V94&gt;=70%,1,0))</f>
        <v>2</v>
      </c>
      <c r="X94" s="49">
        <f>F94+J94+N94+Q94+S94+W94</f>
        <v>8</v>
      </c>
      <c r="Y94" s="25">
        <v>65</v>
      </c>
      <c r="Z94" s="34">
        <f>IF(Y94&gt;=90,2,IF(Y94&gt;=70,1,0))</f>
        <v>0</v>
      </c>
      <c r="AA94" s="25">
        <v>53</v>
      </c>
      <c r="AB94" s="34">
        <f>IF(AA94&gt;=75,2,IF(AA94&gt;=50,1,0))</f>
        <v>1</v>
      </c>
      <c r="AC94" s="25">
        <v>10904</v>
      </c>
      <c r="AD94" s="50">
        <f>AC94/H94/13</f>
        <v>1.2262708052181737</v>
      </c>
      <c r="AE94" s="29">
        <f>IF(AD94&gt;1.36,1,0)</f>
        <v>0</v>
      </c>
      <c r="AF94" s="25">
        <v>4692</v>
      </c>
      <c r="AG94" s="61"/>
      <c r="AH94" s="27">
        <f>IF(AF94&gt;H94*3,1,0)</f>
        <v>1</v>
      </c>
      <c r="AI94" s="25" t="s">
        <v>46</v>
      </c>
      <c r="AJ94" s="34">
        <f>IF(AI94&gt;=75,1,0)</f>
        <v>1</v>
      </c>
      <c r="AK94" s="52">
        <f>Z94+AB94+AE94+AH94+AJ94</f>
        <v>3</v>
      </c>
      <c r="AL94" s="25">
        <v>665</v>
      </c>
      <c r="AM94" s="38">
        <f>AL94/H94</f>
        <v>0.97222222222222221</v>
      </c>
      <c r="AN94" s="39">
        <f>IF(AM94&gt;=3,1,0)</f>
        <v>0</v>
      </c>
      <c r="AO94" s="25">
        <v>386</v>
      </c>
      <c r="AP94" s="40">
        <f>AO94/H94</f>
        <v>0.56432748538011701</v>
      </c>
      <c r="AQ94" s="41">
        <f>IF(AP94&gt;=3,1,0)</f>
        <v>0</v>
      </c>
      <c r="AR94" s="25">
        <v>683</v>
      </c>
      <c r="AS94" s="53">
        <f>AR94/D94</f>
        <v>22.032258064516128</v>
      </c>
      <c r="AT94" s="34">
        <f>IF(AS94&gt;22,1,0)</f>
        <v>1</v>
      </c>
      <c r="AU94" s="43">
        <f>AN94+AQ94+AT94</f>
        <v>1</v>
      </c>
      <c r="AV94" s="132">
        <f>X94+AK94+AU94</f>
        <v>12</v>
      </c>
      <c r="AW94" s="127">
        <f>AV94/18</f>
        <v>0.66666666666666663</v>
      </c>
      <c r="AX94" s="90" t="s">
        <v>224</v>
      </c>
      <c r="AY94" s="54"/>
      <c r="AZ94" s="54"/>
      <c r="BA94" s="54"/>
      <c r="BB94" s="54"/>
      <c r="BC94" s="54"/>
      <c r="BD94" s="54"/>
      <c r="BE94" s="54"/>
    </row>
    <row r="95" spans="1:57" s="55" customFormat="1" ht="15.75" x14ac:dyDescent="0.25">
      <c r="A95" s="22">
        <v>90</v>
      </c>
      <c r="B95" s="90" t="s">
        <v>225</v>
      </c>
      <c r="C95" s="24">
        <v>33</v>
      </c>
      <c r="D95" s="25">
        <v>35</v>
      </c>
      <c r="E95" s="59"/>
      <c r="F95" s="27">
        <f>IF(OR(D95&gt;(C95+40), ( D95&lt;(C95-0))),0,1)</f>
        <v>1</v>
      </c>
      <c r="G95" s="28">
        <v>615</v>
      </c>
      <c r="H95" s="25">
        <v>609</v>
      </c>
      <c r="I95" s="60"/>
      <c r="J95" s="27">
        <f>IF(OR(H95&gt;(G95+100),H95&lt;(G95-50)),0,1)</f>
        <v>1</v>
      </c>
      <c r="K95" s="28">
        <v>24</v>
      </c>
      <c r="L95" s="25">
        <v>24</v>
      </c>
      <c r="M95" s="49"/>
      <c r="N95" s="29">
        <f>IF(L95&lt;&gt;K95,1,1)</f>
        <v>1</v>
      </c>
      <c r="O95" s="25">
        <v>868</v>
      </c>
      <c r="P95" s="25">
        <v>96</v>
      </c>
      <c r="Q95" s="29">
        <f>IF(P95&gt;=90,2,IF(P95&gt;=70,1,0))</f>
        <v>2</v>
      </c>
      <c r="R95" s="25">
        <v>249</v>
      </c>
      <c r="S95" s="30">
        <f>IF(R95&gt;150,1,0)</f>
        <v>1</v>
      </c>
      <c r="T95" s="31">
        <v>759</v>
      </c>
      <c r="U95" s="25">
        <v>591</v>
      </c>
      <c r="V95" s="48">
        <f>U95/T95</f>
        <v>0.77865612648221338</v>
      </c>
      <c r="W95" s="27">
        <f>IF(V95&gt;=80%,2,IF(V95&gt;=70%,1,0))</f>
        <v>1</v>
      </c>
      <c r="X95" s="49">
        <f>F95+J95+N95+Q95+S95+W95</f>
        <v>7</v>
      </c>
      <c r="Y95" s="25">
        <v>78</v>
      </c>
      <c r="Z95" s="34">
        <f>IF(Y95&gt;=90,2,IF(Y95&gt;=70,1,0))</f>
        <v>1</v>
      </c>
      <c r="AA95" s="25">
        <v>73</v>
      </c>
      <c r="AB95" s="34">
        <f>IF(AA95&gt;=75,2,IF(AA95&gt;=50,1,0))</f>
        <v>1</v>
      </c>
      <c r="AC95" s="25">
        <v>16500</v>
      </c>
      <c r="AD95" s="50">
        <f>AC95/H95/13</f>
        <v>2.084122773777946</v>
      </c>
      <c r="AE95" s="29">
        <f>IF(AD95&gt;1.36,1,0)</f>
        <v>1</v>
      </c>
      <c r="AF95" s="25">
        <v>4056</v>
      </c>
      <c r="AG95" s="61"/>
      <c r="AH95" s="27">
        <f>IF(AF95&gt;H95*3,1,0)</f>
        <v>1</v>
      </c>
      <c r="AI95" s="25" t="s">
        <v>46</v>
      </c>
      <c r="AJ95" s="34">
        <f>IF(AI95&gt;=75,1,0)</f>
        <v>1</v>
      </c>
      <c r="AK95" s="52">
        <f>Z95+AB95+AE95+AH95+AJ95</f>
        <v>5</v>
      </c>
      <c r="AL95" s="25">
        <v>1168</v>
      </c>
      <c r="AM95" s="38">
        <f>AL95/H95</f>
        <v>1.9178981937602628</v>
      </c>
      <c r="AN95" s="39">
        <f>IF(AM95&gt;=3,1,0)</f>
        <v>0</v>
      </c>
      <c r="AO95" s="25">
        <v>737</v>
      </c>
      <c r="AP95" s="40">
        <f>AO95/H95</f>
        <v>1.2101806239737274</v>
      </c>
      <c r="AQ95" s="41">
        <f>IF(AP95&gt;=3,1,0)</f>
        <v>0</v>
      </c>
      <c r="AR95" s="25">
        <v>645</v>
      </c>
      <c r="AS95" s="53">
        <f>AR95/D95</f>
        <v>18.428571428571427</v>
      </c>
      <c r="AT95" s="34">
        <f>IF(AS95&gt;22,1,0)</f>
        <v>0</v>
      </c>
      <c r="AU95" s="43">
        <f>AN95+AQ95+AT95</f>
        <v>0</v>
      </c>
      <c r="AV95" s="132">
        <f>X95+AK95+AU95</f>
        <v>12</v>
      </c>
      <c r="AW95" s="127">
        <f>AV95/18</f>
        <v>0.66666666666666663</v>
      </c>
      <c r="AX95" s="90" t="s">
        <v>226</v>
      </c>
    </row>
    <row r="96" spans="1:57" s="55" customFormat="1" ht="15.75" x14ac:dyDescent="0.25">
      <c r="A96" s="22">
        <v>91</v>
      </c>
      <c r="B96" s="90" t="s">
        <v>227</v>
      </c>
      <c r="C96" s="24">
        <v>43</v>
      </c>
      <c r="D96" s="25">
        <v>49</v>
      </c>
      <c r="E96" s="63"/>
      <c r="F96" s="27">
        <f>IF(OR(D96&gt;(C96+40), ( D96&lt;(C96-0))),0,1)</f>
        <v>1</v>
      </c>
      <c r="G96" s="28">
        <v>851</v>
      </c>
      <c r="H96" s="25">
        <v>846</v>
      </c>
      <c r="I96" s="57"/>
      <c r="J96" s="27">
        <f>IF(OR(H96&gt;(G96+100),H96&lt;(G96-50)),0,1)</f>
        <v>1</v>
      </c>
      <c r="K96" s="28">
        <v>32</v>
      </c>
      <c r="L96" s="25">
        <v>32</v>
      </c>
      <c r="M96" s="49"/>
      <c r="N96" s="29">
        <f>IF(L96&lt;&gt;K96,1,1)</f>
        <v>1</v>
      </c>
      <c r="O96" s="25">
        <v>1162</v>
      </c>
      <c r="P96" s="25">
        <v>89</v>
      </c>
      <c r="Q96" s="29">
        <f>IF(P96&gt;=90,2,IF(P96&gt;=70,1,0))</f>
        <v>1</v>
      </c>
      <c r="R96" s="25">
        <v>297</v>
      </c>
      <c r="S96" s="30">
        <f>IF(R96&gt;150,1,0)</f>
        <v>1</v>
      </c>
      <c r="T96" s="31">
        <v>1068.98</v>
      </c>
      <c r="U96" s="25">
        <v>1014</v>
      </c>
      <c r="V96" s="48">
        <f>U96/T96</f>
        <v>0.9485677935976351</v>
      </c>
      <c r="W96" s="27">
        <f>IF(V96&gt;=80%,2,IF(V96&gt;=70%,1,0))</f>
        <v>2</v>
      </c>
      <c r="X96" s="49">
        <f>F96+J96+N96+Q96+S96+W96</f>
        <v>7</v>
      </c>
      <c r="Y96" s="25">
        <v>85</v>
      </c>
      <c r="Z96" s="34">
        <f>IF(Y96&gt;=90,2,IF(Y96&gt;=70,1,0))</f>
        <v>1</v>
      </c>
      <c r="AA96" s="25">
        <v>45</v>
      </c>
      <c r="AB96" s="34">
        <f>IF(AA96&gt;=75,2,IF(AA96&gt;=50,1,0))</f>
        <v>0</v>
      </c>
      <c r="AC96" s="25">
        <v>10367</v>
      </c>
      <c r="AD96" s="50">
        <f>AC96/H96/13</f>
        <v>0.94262593198763411</v>
      </c>
      <c r="AE96" s="29">
        <f>IF(AD96&gt;1.36,1,0)</f>
        <v>0</v>
      </c>
      <c r="AF96" s="25">
        <v>3384</v>
      </c>
      <c r="AG96" s="51"/>
      <c r="AH96" s="27">
        <f>IF(AF96&gt;H96*3,1,0)</f>
        <v>1</v>
      </c>
      <c r="AI96" s="25" t="s">
        <v>46</v>
      </c>
      <c r="AJ96" s="34">
        <f>IF(AI96&gt;=75,1,0)</f>
        <v>1</v>
      </c>
      <c r="AK96" s="52">
        <f>Z96+AB96+AE96+AH96+AJ96</f>
        <v>3</v>
      </c>
      <c r="AL96" s="25">
        <v>220</v>
      </c>
      <c r="AM96" s="38">
        <f>AL96/H96</f>
        <v>0.26004728132387706</v>
      </c>
      <c r="AN96" s="39">
        <f>IF(AM96&gt;=3,1,0)</f>
        <v>0</v>
      </c>
      <c r="AO96" s="25">
        <v>1461</v>
      </c>
      <c r="AP96" s="40">
        <f>AO96/H96</f>
        <v>1.7269503546099292</v>
      </c>
      <c r="AQ96" s="41">
        <f>IF(AP96&gt;=3,1,0)</f>
        <v>0</v>
      </c>
      <c r="AR96" s="25">
        <v>1449</v>
      </c>
      <c r="AS96" s="53">
        <f>AR96/D96</f>
        <v>29.571428571428573</v>
      </c>
      <c r="AT96" s="34">
        <f>IF(AS96&gt;22,1,0)</f>
        <v>1</v>
      </c>
      <c r="AU96" s="43">
        <f>AN96+AQ96+AT96</f>
        <v>1</v>
      </c>
      <c r="AV96" s="132">
        <f>X96+AK96+AU96</f>
        <v>11</v>
      </c>
      <c r="AW96" s="127">
        <f>AV96/18</f>
        <v>0.61111111111111116</v>
      </c>
      <c r="AX96" s="90" t="s">
        <v>228</v>
      </c>
      <c r="AY96" s="54"/>
      <c r="AZ96" s="54"/>
      <c r="BA96" s="54"/>
      <c r="BB96" s="54"/>
      <c r="BC96" s="54"/>
      <c r="BD96" s="54"/>
      <c r="BE96" s="54"/>
    </row>
    <row r="97" spans="1:50" s="44" customFormat="1" x14ac:dyDescent="0.25">
      <c r="A97" s="93"/>
      <c r="B97" s="94"/>
      <c r="C97" s="94"/>
      <c r="D97" s="94"/>
      <c r="E97" s="94"/>
      <c r="F97" s="94"/>
      <c r="G97" s="94"/>
      <c r="H97" s="94"/>
      <c r="I97" s="94"/>
      <c r="J97" s="93"/>
      <c r="K97" s="94"/>
      <c r="L97" s="93"/>
      <c r="M97" s="95"/>
      <c r="N97" s="96"/>
      <c r="O97" s="93"/>
      <c r="P97" s="97"/>
      <c r="Q97" s="96"/>
      <c r="R97" s="93"/>
      <c r="S97" s="98"/>
      <c r="T97" s="99"/>
      <c r="U97" s="100"/>
      <c r="V97" s="99"/>
      <c r="W97" s="99"/>
      <c r="AC97" s="93"/>
      <c r="AD97" s="101"/>
      <c r="AE97" s="96"/>
      <c r="AF97" s="93"/>
      <c r="AG97" s="102"/>
      <c r="AH97" s="95"/>
      <c r="AI97" s="97"/>
      <c r="AJ97" s="95"/>
      <c r="AK97" s="103"/>
      <c r="AL97" s="93"/>
      <c r="AM97" s="104"/>
      <c r="AN97" s="104"/>
      <c r="AO97" s="93"/>
      <c r="AP97" s="104"/>
      <c r="AQ97" s="104"/>
      <c r="AR97" s="104"/>
      <c r="AS97" s="104"/>
      <c r="AT97" s="95"/>
      <c r="AU97" s="95"/>
      <c r="AV97" s="105"/>
      <c r="AX97" s="106"/>
    </row>
    <row r="98" spans="1:50" s="98" customFormat="1" x14ac:dyDescent="0.25">
      <c r="A98" s="93"/>
      <c r="B98" s="94"/>
      <c r="C98" s="94"/>
      <c r="D98" s="94"/>
      <c r="E98" s="94"/>
      <c r="F98" s="94"/>
      <c r="G98" s="94"/>
      <c r="H98" s="94"/>
      <c r="I98" s="94"/>
      <c r="J98" s="93"/>
      <c r="K98" s="94"/>
      <c r="L98" s="93"/>
      <c r="M98" s="95"/>
      <c r="N98" s="96"/>
      <c r="O98" s="93"/>
      <c r="P98" s="97"/>
      <c r="Q98" s="96"/>
      <c r="R98" s="93"/>
      <c r="T98" s="99"/>
      <c r="U98" s="100"/>
      <c r="V98" s="99"/>
      <c r="W98" s="99"/>
      <c r="AC98" s="93"/>
      <c r="AD98" s="101"/>
      <c r="AE98" s="96"/>
      <c r="AF98" s="93"/>
      <c r="AG98" s="102"/>
      <c r="AH98" s="95"/>
      <c r="AI98" s="97"/>
      <c r="AJ98" s="95"/>
      <c r="AK98" s="103"/>
      <c r="AL98" s="93"/>
      <c r="AM98" s="104"/>
      <c r="AN98" s="104"/>
      <c r="AO98" s="93"/>
      <c r="AP98" s="104"/>
      <c r="AQ98" s="104"/>
      <c r="AR98" s="104"/>
      <c r="AS98" s="104"/>
      <c r="AT98" s="95"/>
      <c r="AU98" s="95"/>
      <c r="AV98" s="105"/>
      <c r="AX98" s="107"/>
    </row>
    <row r="99" spans="1:50" s="98" customFormat="1" x14ac:dyDescent="0.25">
      <c r="A99" s="93"/>
      <c r="B99" s="94"/>
      <c r="C99" s="94"/>
      <c r="D99" s="94"/>
      <c r="E99" s="94"/>
      <c r="F99" s="94"/>
      <c r="G99" s="94"/>
      <c r="H99" s="94"/>
      <c r="I99" s="94"/>
      <c r="J99" s="93"/>
      <c r="K99" s="94"/>
      <c r="L99" s="93"/>
      <c r="M99" s="95"/>
      <c r="N99" s="96"/>
      <c r="O99" s="93"/>
      <c r="P99" s="97"/>
      <c r="Q99" s="96"/>
      <c r="R99" s="93"/>
      <c r="S99" s="44"/>
      <c r="T99" s="99"/>
      <c r="U99" s="100"/>
      <c r="V99" s="99"/>
      <c r="W99" s="99"/>
      <c r="AH99" s="95"/>
      <c r="AI99" s="97"/>
      <c r="AJ99" s="95"/>
      <c r="AK99" s="103"/>
      <c r="AL99" s="93"/>
      <c r="AM99" s="104"/>
      <c r="AN99" s="104"/>
      <c r="AO99" s="93"/>
      <c r="AP99" s="104"/>
      <c r="AQ99" s="104"/>
      <c r="AR99" s="104"/>
      <c r="AS99" s="104"/>
      <c r="AT99" s="95"/>
      <c r="AU99" s="95"/>
      <c r="AV99" s="105"/>
      <c r="AX99" s="107"/>
    </row>
    <row r="100" spans="1:50" s="44" customFormat="1" x14ac:dyDescent="0.25">
      <c r="B100" s="106"/>
      <c r="C100" s="94"/>
      <c r="D100" s="94"/>
      <c r="E100" s="94"/>
      <c r="F100" s="94"/>
      <c r="G100" s="94"/>
      <c r="H100" s="94"/>
      <c r="I100" s="94"/>
      <c r="J100" s="93" t="s">
        <v>210</v>
      </c>
      <c r="K100" s="94"/>
      <c r="L100" s="93"/>
      <c r="M100" s="95"/>
      <c r="N100" s="96"/>
      <c r="O100" s="93"/>
      <c r="P100" s="97"/>
      <c r="Q100" s="96"/>
      <c r="R100" s="93"/>
      <c r="S100" s="108"/>
      <c r="U100" s="100"/>
      <c r="V100" s="99"/>
      <c r="W100" s="99"/>
      <c r="AC100" s="93"/>
      <c r="AD100" s="101"/>
      <c r="AE100" s="96"/>
      <c r="AF100" s="93"/>
      <c r="AG100" s="102"/>
      <c r="AH100" s="95"/>
      <c r="AI100" s="97"/>
      <c r="AJ100" s="95"/>
      <c r="AK100" s="103"/>
      <c r="AL100" s="93"/>
      <c r="AM100" s="104"/>
      <c r="AN100" s="104"/>
      <c r="AO100" s="93"/>
      <c r="AP100" s="104"/>
      <c r="AQ100" s="104"/>
      <c r="AR100" s="104"/>
      <c r="AS100" s="104"/>
      <c r="AT100" s="95"/>
      <c r="AU100" s="95"/>
      <c r="AV100" s="105"/>
      <c r="AX100" s="106"/>
    </row>
    <row r="101" spans="1:50" s="44" customFormat="1" x14ac:dyDescent="0.25">
      <c r="B101" s="106"/>
      <c r="C101" s="94"/>
      <c r="D101" s="94"/>
      <c r="E101" s="94"/>
      <c r="F101" s="94"/>
      <c r="G101" s="94"/>
      <c r="H101" s="94"/>
      <c r="I101" s="94"/>
      <c r="J101" s="93"/>
      <c r="K101" s="94"/>
      <c r="L101" s="93"/>
      <c r="M101" s="95"/>
      <c r="N101" s="96"/>
      <c r="O101" s="93"/>
      <c r="P101" s="97"/>
      <c r="Q101" s="96"/>
      <c r="R101" s="93"/>
      <c r="S101" s="109"/>
      <c r="T101" s="99"/>
      <c r="U101" s="110"/>
      <c r="AH101" s="95"/>
      <c r="AI101" s="97"/>
      <c r="AJ101" s="95"/>
      <c r="AK101" s="103"/>
      <c r="AL101" s="93"/>
      <c r="AM101" s="104"/>
      <c r="AN101" s="104"/>
      <c r="AO101" s="93"/>
      <c r="AP101" s="104"/>
      <c r="AQ101" s="104"/>
      <c r="AR101" s="104"/>
      <c r="AS101" s="104"/>
      <c r="AT101" s="95"/>
      <c r="AU101" s="95"/>
      <c r="AV101" s="105"/>
      <c r="AX101" s="106"/>
    </row>
    <row r="102" spans="1:50" s="44" customFormat="1" ht="16.899999999999999" customHeight="1" x14ac:dyDescent="0.25">
      <c r="B102" s="106"/>
      <c r="C102" s="94"/>
      <c r="D102" s="94"/>
      <c r="E102" s="94"/>
      <c r="F102" s="94"/>
      <c r="G102" s="94"/>
      <c r="H102" s="94"/>
      <c r="I102" s="94"/>
      <c r="J102" s="93"/>
      <c r="K102" s="94"/>
      <c r="L102" s="93"/>
      <c r="M102" s="95"/>
      <c r="N102" s="96"/>
      <c r="O102" s="93"/>
      <c r="P102" s="97"/>
      <c r="Q102" s="96"/>
      <c r="R102" s="93"/>
      <c r="U102" s="100"/>
      <c r="V102" s="99"/>
      <c r="W102" s="99"/>
      <c r="AC102" s="93"/>
      <c r="AD102" s="101"/>
      <c r="AE102" s="96"/>
      <c r="AF102" s="93"/>
      <c r="AG102" s="102"/>
      <c r="AH102" s="95"/>
      <c r="AI102" s="97"/>
      <c r="AJ102" s="95"/>
      <c r="AK102" s="103"/>
      <c r="AL102" s="93"/>
      <c r="AM102" s="104"/>
      <c r="AN102" s="104"/>
      <c r="AO102" s="93"/>
      <c r="AP102" s="104"/>
      <c r="AQ102" s="104"/>
      <c r="AR102" s="104"/>
      <c r="AS102" s="104"/>
      <c r="AT102" s="95"/>
      <c r="AU102" s="95"/>
      <c r="AV102" s="105"/>
      <c r="AX102" s="106"/>
    </row>
    <row r="103" spans="1:50" s="44" customFormat="1" x14ac:dyDescent="0.25">
      <c r="B103" s="106"/>
      <c r="P103" s="97"/>
      <c r="Q103" s="96"/>
      <c r="R103" s="93"/>
      <c r="T103" s="99"/>
      <c r="U103" s="110"/>
      <c r="AM103" s="104"/>
      <c r="AN103" s="104"/>
      <c r="AP103" s="104"/>
      <c r="AQ103" s="104"/>
      <c r="AR103" s="104"/>
      <c r="AS103" s="104"/>
      <c r="AT103" s="95"/>
      <c r="AU103" s="95"/>
      <c r="AV103" s="105"/>
      <c r="AX103" s="106"/>
    </row>
    <row r="104" spans="1:50" s="44" customFormat="1" ht="18" x14ac:dyDescent="0.25">
      <c r="B104" s="106"/>
      <c r="C104" s="111"/>
      <c r="D104" s="93"/>
      <c r="E104" s="112"/>
      <c r="F104" s="95"/>
      <c r="G104" s="113"/>
      <c r="H104" s="93"/>
      <c r="I104" s="114"/>
      <c r="J104" s="95"/>
      <c r="K104" s="113"/>
      <c r="L104" s="93"/>
      <c r="M104" s="95"/>
      <c r="N104" s="96"/>
      <c r="O104" s="93"/>
      <c r="P104" s="97"/>
      <c r="Q104" s="96"/>
      <c r="R104" s="93"/>
      <c r="T104" s="99"/>
      <c r="U104" s="100"/>
      <c r="V104" s="99"/>
      <c r="W104" s="99"/>
      <c r="AT104" s="95"/>
      <c r="AU104" s="95"/>
      <c r="AV104" s="105"/>
      <c r="AX104" s="106"/>
    </row>
    <row r="105" spans="1:50" s="44" customFormat="1" ht="18" x14ac:dyDescent="0.25">
      <c r="B105" s="106"/>
      <c r="C105" s="111"/>
      <c r="D105" s="93"/>
      <c r="E105" s="112"/>
      <c r="F105" s="95"/>
      <c r="G105" s="113"/>
      <c r="H105" s="93"/>
      <c r="I105" s="114"/>
      <c r="J105" s="95"/>
      <c r="K105" s="113"/>
      <c r="L105" s="93"/>
      <c r="M105" s="95"/>
      <c r="N105" s="96"/>
      <c r="O105" s="93"/>
      <c r="P105" s="97"/>
      <c r="Q105" s="96"/>
      <c r="R105" s="93"/>
      <c r="S105" s="115"/>
      <c r="T105" s="93"/>
      <c r="U105" s="100"/>
      <c r="V105" s="99"/>
      <c r="W105" s="99"/>
      <c r="AC105" s="93"/>
      <c r="AD105" s="101"/>
      <c r="AE105" s="96"/>
      <c r="AF105" s="93"/>
      <c r="AG105" s="102"/>
      <c r="AH105" s="95"/>
      <c r="AI105" s="97"/>
      <c r="AJ105" s="95"/>
      <c r="AK105" s="103"/>
      <c r="AL105" s="93"/>
      <c r="AM105" s="104"/>
      <c r="AN105" s="104"/>
      <c r="AO105" s="93"/>
      <c r="AP105" s="104"/>
      <c r="AQ105" s="104"/>
      <c r="AR105" s="104"/>
      <c r="AS105" s="104"/>
      <c r="AT105" s="95"/>
      <c r="AU105" s="95"/>
      <c r="AV105" s="105"/>
      <c r="AX105" s="106"/>
    </row>
    <row r="106" spans="1:50" s="44" customFormat="1" x14ac:dyDescent="0.25">
      <c r="B106" s="106"/>
      <c r="P106" s="97"/>
      <c r="Q106" s="96"/>
      <c r="R106" s="93"/>
      <c r="S106" s="115"/>
      <c r="T106" s="93"/>
      <c r="U106" s="116"/>
      <c r="V106" s="93"/>
      <c r="W106" s="93"/>
      <c r="AC106" s="93"/>
      <c r="AD106" s="101"/>
      <c r="AE106" s="96"/>
      <c r="AF106" s="93"/>
      <c r="AG106" s="102"/>
      <c r="AH106" s="95"/>
      <c r="AI106" s="97"/>
      <c r="AJ106" s="95"/>
      <c r="AK106" s="103"/>
      <c r="AL106" s="93"/>
      <c r="AM106" s="104"/>
      <c r="AN106" s="104"/>
      <c r="AO106" s="93"/>
      <c r="AP106" s="104"/>
      <c r="AQ106" s="104"/>
      <c r="AR106" s="104"/>
      <c r="AS106" s="104"/>
      <c r="AT106" s="95"/>
      <c r="AU106" s="95"/>
      <c r="AV106" s="105"/>
      <c r="AX106" s="106"/>
    </row>
    <row r="107" spans="1:50" s="44" customFormat="1" ht="18" x14ac:dyDescent="0.25">
      <c r="B107" s="106"/>
      <c r="C107" s="111"/>
      <c r="D107" s="93"/>
      <c r="E107" s="112"/>
      <c r="F107" s="95"/>
      <c r="G107" s="113"/>
      <c r="H107" s="93"/>
      <c r="I107" s="114"/>
      <c r="J107" s="95"/>
      <c r="K107" s="113"/>
      <c r="L107" s="93"/>
      <c r="M107" s="95"/>
      <c r="N107" s="96"/>
      <c r="O107" s="93"/>
      <c r="P107" s="97"/>
      <c r="Q107" s="96"/>
      <c r="R107" s="93"/>
      <c r="S107" s="115"/>
      <c r="T107" s="93"/>
      <c r="U107" s="116"/>
      <c r="V107" s="93"/>
      <c r="W107" s="93"/>
      <c r="AC107" s="93"/>
      <c r="AD107" s="101"/>
      <c r="AE107" s="96"/>
      <c r="AF107" s="93"/>
      <c r="AG107" s="102"/>
      <c r="AH107" s="95"/>
      <c r="AI107" s="97"/>
      <c r="AJ107" s="95"/>
      <c r="AK107" s="103"/>
      <c r="AL107" s="93"/>
      <c r="AM107" s="104"/>
      <c r="AN107" s="104"/>
      <c r="AO107" s="93"/>
      <c r="AP107" s="104"/>
      <c r="AQ107" s="104"/>
      <c r="AR107" s="104"/>
      <c r="AS107" s="104"/>
      <c r="AT107" s="95"/>
      <c r="AU107" s="95"/>
      <c r="AV107" s="105"/>
      <c r="AX107" s="106"/>
    </row>
    <row r="108" spans="1:50" s="44" customFormat="1" x14ac:dyDescent="0.25">
      <c r="B108" s="106"/>
      <c r="C108" s="99"/>
      <c r="D108" s="99"/>
      <c r="E108" s="99"/>
      <c r="F108" s="99"/>
      <c r="G108" s="113"/>
      <c r="H108" s="93"/>
      <c r="I108" s="114"/>
      <c r="J108" s="95"/>
      <c r="K108" s="113"/>
      <c r="L108" s="93"/>
      <c r="M108" s="95"/>
      <c r="N108" s="96"/>
      <c r="O108" s="93"/>
      <c r="P108" s="97"/>
      <c r="Q108" s="96"/>
      <c r="R108" s="93"/>
      <c r="S108" s="1"/>
      <c r="T108" s="1"/>
      <c r="U108" s="116"/>
      <c r="V108" s="93"/>
      <c r="W108" s="93"/>
      <c r="AC108" s="93"/>
      <c r="AD108" s="101"/>
      <c r="AE108" s="96"/>
      <c r="AF108" s="93"/>
      <c r="AG108" s="102"/>
      <c r="AH108" s="95"/>
      <c r="AI108" s="97"/>
      <c r="AJ108" s="95"/>
      <c r="AK108" s="103"/>
      <c r="AL108" s="93"/>
      <c r="AM108" s="104"/>
      <c r="AN108" s="104"/>
      <c r="AO108" s="93"/>
      <c r="AP108" s="104"/>
      <c r="AQ108" s="104"/>
      <c r="AR108" s="104"/>
      <c r="AS108" s="104"/>
      <c r="AT108" s="95"/>
      <c r="AU108" s="95"/>
      <c r="AV108" s="105"/>
      <c r="AX108" s="106"/>
    </row>
  </sheetData>
  <autoFilter ref="A5:BE96">
    <sortState ref="A6:BE96">
      <sortCondition descending="1" ref="AW5:AW96"/>
    </sortState>
  </autoFilter>
  <mergeCells count="13">
    <mergeCell ref="AC4:AH4"/>
    <mergeCell ref="AI4:AJ4"/>
    <mergeCell ref="AL4:AU4"/>
    <mergeCell ref="A1:AX1"/>
    <mergeCell ref="A2:B3"/>
    <mergeCell ref="C2:X3"/>
    <mergeCell ref="Y2:AK3"/>
    <mergeCell ref="AL2:AU3"/>
    <mergeCell ref="AV2:AV4"/>
    <mergeCell ref="AW2:AW4"/>
    <mergeCell ref="C4:Q4"/>
    <mergeCell ref="R4:S4"/>
    <mergeCell ref="Y4:AB4"/>
  </mergeCells>
  <pageMargins left="0.11811023622047245" right="0.11811023622047245" top="0.15748031496062992" bottom="0.19685039370078741" header="0" footer="0"/>
  <pageSetup paperSize="9" scale="35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EJ ИТОГ ДЛЯ САЙТА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2017-04-24T08:43:14Z</dcterms:created>
  <dcterms:modified xsi:type="dcterms:W3CDTF">2017-04-27T09:21:50Z</dcterms:modified>
</cp:coreProperties>
</file>